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3955" windowHeight="10545"/>
  </bookViews>
  <sheets>
    <sheet name="Schedule and Results" sheetId="7" r:id="rId1"/>
    <sheet name="Team Standings" sheetId="6" r:id="rId2"/>
    <sheet name="Team Stats" sheetId="8" r:id="rId3"/>
    <sheet name="League Leaders" sheetId="9" r:id="rId4"/>
    <sheet name="Garson Hounds" sheetId="1" r:id="rId5"/>
    <sheet name="First Nation Seminoles" sheetId="3" r:id="rId6"/>
    <sheet name="Sudbury North Stars" sheetId="4" r:id="rId7"/>
    <sheet name="Doghouse" sheetId="5" r:id="rId8"/>
  </sheets>
  <definedNames>
    <definedName name="_GoBack" localSheetId="0">'Schedule and Results'!$A$16</definedName>
  </definedNames>
  <calcPr calcId="145621"/>
</workbook>
</file>

<file path=xl/calcChain.xml><?xml version="1.0" encoding="utf-8"?>
<calcChain xmlns="http://schemas.openxmlformats.org/spreadsheetml/2006/main">
  <c r="O21" i="3" l="1"/>
  <c r="Q19" i="3"/>
  <c r="N21" i="3"/>
  <c r="M21" i="3"/>
  <c r="L21" i="3"/>
  <c r="K21" i="3"/>
  <c r="J21" i="3"/>
  <c r="I21" i="3"/>
  <c r="E19" i="3"/>
  <c r="P19" i="3" s="1"/>
  <c r="R19" i="3"/>
  <c r="H21" i="3"/>
  <c r="G21" i="3"/>
  <c r="F21" i="3"/>
  <c r="D21" i="3"/>
  <c r="C21" i="3"/>
  <c r="M33" i="5"/>
  <c r="L33" i="5"/>
  <c r="H33" i="5"/>
  <c r="E21" i="1"/>
  <c r="Q21" i="1" s="1"/>
  <c r="R21" i="1"/>
  <c r="D12" i="9"/>
  <c r="D11" i="9"/>
  <c r="D14" i="9"/>
  <c r="D13" i="9"/>
  <c r="D10" i="9"/>
  <c r="D9" i="9"/>
  <c r="D8" i="9"/>
  <c r="D6" i="9"/>
  <c r="D7" i="9"/>
  <c r="D5" i="9"/>
  <c r="E25" i="4"/>
  <c r="Q25" i="4" s="1"/>
  <c r="R25" i="4"/>
  <c r="E24" i="4"/>
  <c r="Q24" i="4" s="1"/>
  <c r="R24" i="4"/>
  <c r="E25" i="5"/>
  <c r="P25" i="5" s="1"/>
  <c r="R25" i="5"/>
  <c r="E24" i="5"/>
  <c r="Q24" i="5" s="1"/>
  <c r="R24" i="5"/>
  <c r="E20" i="1"/>
  <c r="P20" i="1" s="1"/>
  <c r="R20" i="1"/>
  <c r="M28" i="3"/>
  <c r="L28" i="3"/>
  <c r="H28" i="3"/>
  <c r="M27" i="3"/>
  <c r="L27" i="3"/>
  <c r="H27" i="3"/>
  <c r="E18" i="3"/>
  <c r="Q18" i="3" s="1"/>
  <c r="P18" i="3"/>
  <c r="R18" i="3"/>
  <c r="Q23" i="4"/>
  <c r="E23" i="4"/>
  <c r="P23" i="4" s="1"/>
  <c r="R23" i="4"/>
  <c r="E23" i="5"/>
  <c r="Q23" i="5" s="1"/>
  <c r="P23" i="5"/>
  <c r="R23" i="5"/>
  <c r="Q22" i="5"/>
  <c r="E22" i="5"/>
  <c r="P22" i="5" s="1"/>
  <c r="R22" i="5"/>
  <c r="E21" i="5"/>
  <c r="Q21" i="5" s="1"/>
  <c r="P21" i="5"/>
  <c r="R21" i="5"/>
  <c r="Q19" i="1"/>
  <c r="E19" i="1"/>
  <c r="P19" i="1" s="1"/>
  <c r="R19" i="1"/>
  <c r="E22" i="4"/>
  <c r="Q22" i="4" s="1"/>
  <c r="P22" i="4"/>
  <c r="R22" i="4"/>
  <c r="Q21" i="4"/>
  <c r="E21" i="4"/>
  <c r="P21" i="4" s="1"/>
  <c r="R21" i="4"/>
  <c r="M28" i="1"/>
  <c r="L28" i="1"/>
  <c r="H28" i="1"/>
  <c r="E18" i="1"/>
  <c r="Q18" i="1" s="1"/>
  <c r="R18" i="1"/>
  <c r="E17" i="1"/>
  <c r="Q17" i="1" s="1"/>
  <c r="R17" i="1"/>
  <c r="M26" i="3"/>
  <c r="L26" i="3"/>
  <c r="H26" i="3"/>
  <c r="Q17" i="3"/>
  <c r="E17" i="3"/>
  <c r="P17" i="3" s="1"/>
  <c r="R17" i="3"/>
  <c r="S21" i="3"/>
  <c r="M32" i="5"/>
  <c r="L32" i="5"/>
  <c r="H32" i="5"/>
  <c r="E20" i="5"/>
  <c r="Q20" i="5" s="1"/>
  <c r="R20" i="5"/>
  <c r="Q19" i="5"/>
  <c r="E19" i="5"/>
  <c r="P19" i="5"/>
  <c r="R19" i="5"/>
  <c r="E18" i="5"/>
  <c r="P18" i="5" s="1"/>
  <c r="R18" i="5"/>
  <c r="M33" i="4"/>
  <c r="L33" i="4"/>
  <c r="H33" i="4"/>
  <c r="M32" i="4"/>
  <c r="L32" i="4"/>
  <c r="H32" i="4"/>
  <c r="E20" i="4"/>
  <c r="Q20" i="4" s="1"/>
  <c r="R20" i="4"/>
  <c r="E19" i="4"/>
  <c r="Q19" i="4" s="1"/>
  <c r="R19" i="4"/>
  <c r="E18" i="4"/>
  <c r="Q18" i="4" s="1"/>
  <c r="R18" i="4"/>
  <c r="E17" i="4"/>
  <c r="Q17" i="4" s="1"/>
  <c r="R17" i="4"/>
  <c r="E16" i="4"/>
  <c r="Q16" i="4" s="1"/>
  <c r="R16" i="4"/>
  <c r="E15" i="4"/>
  <c r="Q15" i="4" s="1"/>
  <c r="R15" i="4"/>
  <c r="S23" i="1"/>
  <c r="S27" i="4"/>
  <c r="S27" i="5"/>
  <c r="E16" i="1"/>
  <c r="Q16" i="1" s="1"/>
  <c r="R16" i="1"/>
  <c r="E15" i="1"/>
  <c r="Q15" i="1" s="1"/>
  <c r="R15" i="1"/>
  <c r="E16" i="3"/>
  <c r="Q16" i="3" s="1"/>
  <c r="R16" i="3"/>
  <c r="L29" i="1"/>
  <c r="M29" i="1"/>
  <c r="H29" i="1"/>
  <c r="M31" i="4"/>
  <c r="L31" i="4"/>
  <c r="H31" i="4"/>
  <c r="E14" i="4"/>
  <c r="Q14" i="4" s="1"/>
  <c r="R14" i="4"/>
  <c r="E13" i="4"/>
  <c r="Q13" i="4" s="1"/>
  <c r="R13" i="4"/>
  <c r="E15" i="3"/>
  <c r="Q15" i="3" s="1"/>
  <c r="R15" i="3"/>
  <c r="E14" i="3"/>
  <c r="P14" i="3" s="1"/>
  <c r="R14" i="3"/>
  <c r="Q18" i="5" l="1"/>
  <c r="Q25" i="5"/>
  <c r="Q20" i="1"/>
  <c r="P24" i="4"/>
  <c r="P24" i="5"/>
  <c r="P21" i="1"/>
  <c r="P20" i="5"/>
  <c r="P25" i="4"/>
  <c r="P17" i="1"/>
  <c r="P18" i="1"/>
  <c r="P15" i="4"/>
  <c r="P16" i="4"/>
  <c r="P17" i="4"/>
  <c r="P18" i="4"/>
  <c r="P19" i="4"/>
  <c r="P20" i="4"/>
  <c r="P16" i="1"/>
  <c r="P15" i="3"/>
  <c r="P16" i="3"/>
  <c r="P14" i="4"/>
  <c r="P15" i="1"/>
  <c r="P13" i="4"/>
  <c r="Q14" i="3"/>
  <c r="N3" i="8"/>
  <c r="G3" i="8"/>
  <c r="D3" i="8"/>
  <c r="K3" i="8"/>
  <c r="J3" i="8"/>
  <c r="E13" i="3"/>
  <c r="P13" i="3" s="1"/>
  <c r="R13" i="3"/>
  <c r="E17" i="5"/>
  <c r="Q17" i="5" s="1"/>
  <c r="R17" i="5"/>
  <c r="L3" i="8"/>
  <c r="E12" i="3"/>
  <c r="P12" i="3" s="1"/>
  <c r="R12" i="3"/>
  <c r="E12" i="4"/>
  <c r="P12" i="4" s="1"/>
  <c r="R12" i="4"/>
  <c r="E14" i="1"/>
  <c r="Q14" i="1" s="1"/>
  <c r="R14" i="1"/>
  <c r="E13" i="1"/>
  <c r="Q13" i="1" s="1"/>
  <c r="R13" i="1"/>
  <c r="B15" i="8"/>
  <c r="B16" i="8"/>
  <c r="I31" i="1"/>
  <c r="B14" i="8"/>
  <c r="B13" i="8"/>
  <c r="B3" i="8"/>
  <c r="F3" i="8"/>
  <c r="H3" i="8"/>
  <c r="I3" i="8"/>
  <c r="M3" i="8"/>
  <c r="O3" i="8"/>
  <c r="B6" i="8"/>
  <c r="B5" i="8"/>
  <c r="B4" i="8"/>
  <c r="H22" i="6"/>
  <c r="H20" i="6"/>
  <c r="H21" i="6"/>
  <c r="I22" i="6"/>
  <c r="I20" i="6"/>
  <c r="I21" i="6"/>
  <c r="I19" i="6"/>
  <c r="H19" i="6"/>
  <c r="P14" i="1" l="1"/>
  <c r="Q13" i="3"/>
  <c r="P17" i="5"/>
  <c r="P13" i="1"/>
  <c r="B18" i="8"/>
  <c r="B8" i="8"/>
  <c r="Q12" i="3"/>
  <c r="Q12" i="4"/>
  <c r="K35" i="5" l="1"/>
  <c r="K16" i="8" s="1"/>
  <c r="J35" i="5"/>
  <c r="J16" i="8" s="1"/>
  <c r="I35" i="5"/>
  <c r="I16" i="8" s="1"/>
  <c r="G35" i="5"/>
  <c r="G16" i="8" s="1"/>
  <c r="F35" i="5"/>
  <c r="F16" i="8" s="1"/>
  <c r="E35" i="5"/>
  <c r="E16" i="8" s="1"/>
  <c r="D35" i="5"/>
  <c r="D16" i="8" s="1"/>
  <c r="C35" i="5"/>
  <c r="C16" i="8" s="1"/>
  <c r="M31" i="5"/>
  <c r="L31" i="5"/>
  <c r="H31" i="5"/>
  <c r="O27" i="5"/>
  <c r="O6" i="8" s="1"/>
  <c r="N27" i="5"/>
  <c r="N6" i="8" s="1"/>
  <c r="M27" i="5"/>
  <c r="M6" i="8" s="1"/>
  <c r="L27" i="5"/>
  <c r="L6" i="8" s="1"/>
  <c r="K27" i="5"/>
  <c r="K6" i="8" s="1"/>
  <c r="J27" i="5"/>
  <c r="J6" i="8" s="1"/>
  <c r="I27" i="5"/>
  <c r="I6" i="8" s="1"/>
  <c r="H27" i="5"/>
  <c r="H6" i="8" s="1"/>
  <c r="G27" i="5"/>
  <c r="G6" i="8" s="1"/>
  <c r="F27" i="5"/>
  <c r="F6" i="8" s="1"/>
  <c r="D27" i="5"/>
  <c r="D6" i="8" s="1"/>
  <c r="C27" i="5"/>
  <c r="C6" i="8" s="1"/>
  <c r="R16" i="5"/>
  <c r="E16" i="5"/>
  <c r="Q16" i="5" s="1"/>
  <c r="R15" i="5"/>
  <c r="E15" i="5"/>
  <c r="Q15" i="5" s="1"/>
  <c r="R14" i="5"/>
  <c r="E14" i="5"/>
  <c r="Q14" i="5" s="1"/>
  <c r="R13" i="5"/>
  <c r="E13" i="5"/>
  <c r="Q13" i="5" s="1"/>
  <c r="R12" i="5"/>
  <c r="E12" i="5"/>
  <c r="Q12" i="5" s="1"/>
  <c r="R11" i="5"/>
  <c r="E11" i="5"/>
  <c r="Q11" i="5" s="1"/>
  <c r="R10" i="5"/>
  <c r="E10" i="5"/>
  <c r="Q10" i="5" s="1"/>
  <c r="R9" i="5"/>
  <c r="E9" i="5"/>
  <c r="Q9" i="5" s="1"/>
  <c r="R8" i="5"/>
  <c r="E8" i="5"/>
  <c r="Q8" i="5" s="1"/>
  <c r="R7" i="5"/>
  <c r="E7" i="5"/>
  <c r="Q7" i="5" s="1"/>
  <c r="R6" i="5"/>
  <c r="E6" i="5"/>
  <c r="Q6" i="5" s="1"/>
  <c r="R5" i="5"/>
  <c r="E5" i="5"/>
  <c r="Q5" i="5" s="1"/>
  <c r="K35" i="4"/>
  <c r="K13" i="8" s="1"/>
  <c r="J35" i="4"/>
  <c r="J13" i="8" s="1"/>
  <c r="I35" i="4"/>
  <c r="I13" i="8" s="1"/>
  <c r="G35" i="4"/>
  <c r="G13" i="8" s="1"/>
  <c r="F35" i="4"/>
  <c r="F13" i="8" s="1"/>
  <c r="E35" i="4"/>
  <c r="E13" i="8" s="1"/>
  <c r="D35" i="4"/>
  <c r="D13" i="8" s="1"/>
  <c r="C35" i="4"/>
  <c r="C13" i="8" s="1"/>
  <c r="O27" i="4"/>
  <c r="O4" i="8" s="1"/>
  <c r="N27" i="4"/>
  <c r="N4" i="8" s="1"/>
  <c r="M27" i="4"/>
  <c r="M4" i="8" s="1"/>
  <c r="L27" i="4"/>
  <c r="L4" i="8" s="1"/>
  <c r="K27" i="4"/>
  <c r="K4" i="8" s="1"/>
  <c r="J27" i="4"/>
  <c r="J4" i="8" s="1"/>
  <c r="I27" i="4"/>
  <c r="I4" i="8" s="1"/>
  <c r="H27" i="4"/>
  <c r="H4" i="8" s="1"/>
  <c r="G27" i="4"/>
  <c r="G4" i="8" s="1"/>
  <c r="F27" i="4"/>
  <c r="F4" i="8" s="1"/>
  <c r="D27" i="4"/>
  <c r="D4" i="8" s="1"/>
  <c r="C27" i="4"/>
  <c r="C4" i="8" s="1"/>
  <c r="R11" i="4"/>
  <c r="E11" i="4"/>
  <c r="Q11" i="4" s="1"/>
  <c r="R10" i="4"/>
  <c r="E10" i="4"/>
  <c r="Q10" i="4" s="1"/>
  <c r="R9" i="4"/>
  <c r="E9" i="4"/>
  <c r="Q9" i="4" s="1"/>
  <c r="R8" i="4"/>
  <c r="E8" i="4"/>
  <c r="Q8" i="4" s="1"/>
  <c r="R7" i="4"/>
  <c r="E7" i="4"/>
  <c r="Q7" i="4" s="1"/>
  <c r="R6" i="4"/>
  <c r="E6" i="4"/>
  <c r="Q6" i="4" s="1"/>
  <c r="R5" i="4"/>
  <c r="E5" i="4"/>
  <c r="Q5" i="4" s="1"/>
  <c r="K30" i="3"/>
  <c r="K15" i="8" s="1"/>
  <c r="J30" i="3"/>
  <c r="J15" i="8" s="1"/>
  <c r="I30" i="3"/>
  <c r="I15" i="8" s="1"/>
  <c r="G30" i="3"/>
  <c r="G15" i="8" s="1"/>
  <c r="F30" i="3"/>
  <c r="F15" i="8" s="1"/>
  <c r="E30" i="3"/>
  <c r="E15" i="8" s="1"/>
  <c r="D30" i="3"/>
  <c r="D15" i="8" s="1"/>
  <c r="C30" i="3"/>
  <c r="C15" i="8" s="1"/>
  <c r="M25" i="3"/>
  <c r="L25" i="3"/>
  <c r="H25" i="3"/>
  <c r="C3" i="8"/>
  <c r="R11" i="3"/>
  <c r="E11" i="3"/>
  <c r="Q11" i="3" s="1"/>
  <c r="R10" i="3"/>
  <c r="E10" i="3"/>
  <c r="Q10" i="3" s="1"/>
  <c r="R9" i="3"/>
  <c r="E9" i="3"/>
  <c r="Q9" i="3" s="1"/>
  <c r="R8" i="3"/>
  <c r="E8" i="3"/>
  <c r="Q8" i="3" s="1"/>
  <c r="R7" i="3"/>
  <c r="E7" i="3"/>
  <c r="P7" i="3" s="1"/>
  <c r="R6" i="3"/>
  <c r="E6" i="3"/>
  <c r="P6" i="3" s="1"/>
  <c r="R5" i="3"/>
  <c r="E5" i="3"/>
  <c r="P5" i="3" s="1"/>
  <c r="K31" i="1"/>
  <c r="K14" i="8" s="1"/>
  <c r="J31" i="1"/>
  <c r="J14" i="8" s="1"/>
  <c r="G31" i="1"/>
  <c r="G14" i="8" s="1"/>
  <c r="F31" i="1"/>
  <c r="F14" i="8" s="1"/>
  <c r="E31" i="1"/>
  <c r="E14" i="8" s="1"/>
  <c r="D31" i="1"/>
  <c r="D14" i="8" s="1"/>
  <c r="C31" i="1"/>
  <c r="M27" i="1"/>
  <c r="L27" i="1"/>
  <c r="H27" i="1"/>
  <c r="O23" i="1"/>
  <c r="O5" i="8" s="1"/>
  <c r="N23" i="1"/>
  <c r="N5" i="8" s="1"/>
  <c r="M23" i="1"/>
  <c r="M5" i="8" s="1"/>
  <c r="L23" i="1"/>
  <c r="L5" i="8" s="1"/>
  <c r="K23" i="1"/>
  <c r="K5" i="8" s="1"/>
  <c r="J23" i="1"/>
  <c r="J5" i="8" s="1"/>
  <c r="I23" i="1"/>
  <c r="I5" i="8" s="1"/>
  <c r="H23" i="1"/>
  <c r="H5" i="8" s="1"/>
  <c r="G23" i="1"/>
  <c r="G5" i="8" s="1"/>
  <c r="F23" i="1"/>
  <c r="F5" i="8" s="1"/>
  <c r="D23" i="1"/>
  <c r="D5" i="8" s="1"/>
  <c r="C23" i="1"/>
  <c r="C5" i="8" s="1"/>
  <c r="R12" i="1"/>
  <c r="E12" i="1"/>
  <c r="Q12" i="1" s="1"/>
  <c r="R11" i="1"/>
  <c r="E11" i="1"/>
  <c r="Q11" i="1" s="1"/>
  <c r="R10" i="1"/>
  <c r="E10" i="1"/>
  <c r="Q10" i="1" s="1"/>
  <c r="R9" i="1"/>
  <c r="E9" i="1"/>
  <c r="Q9" i="1" s="1"/>
  <c r="R8" i="1"/>
  <c r="E8" i="1"/>
  <c r="Q8" i="1" s="1"/>
  <c r="R7" i="1"/>
  <c r="E7" i="1"/>
  <c r="Q7" i="1" s="1"/>
  <c r="R6" i="1"/>
  <c r="E6" i="1"/>
  <c r="Q6" i="1" s="1"/>
  <c r="R5" i="1"/>
  <c r="E5" i="1"/>
  <c r="Q5" i="1" s="1"/>
  <c r="G18" i="8" l="1"/>
  <c r="K18" i="8"/>
  <c r="D18" i="8"/>
  <c r="J18" i="8"/>
  <c r="F18" i="8"/>
  <c r="E18" i="8"/>
  <c r="L8" i="8"/>
  <c r="M8" i="8"/>
  <c r="C8" i="8"/>
  <c r="F8" i="8"/>
  <c r="H8" i="8"/>
  <c r="J8" i="8"/>
  <c r="N8" i="8"/>
  <c r="O8" i="8"/>
  <c r="K8" i="8"/>
  <c r="I8" i="8"/>
  <c r="G8" i="8"/>
  <c r="D8" i="8"/>
  <c r="L31" i="1"/>
  <c r="L14" i="8" s="1"/>
  <c r="C14" i="8"/>
  <c r="C18" i="8" s="1"/>
  <c r="L35" i="5"/>
  <c r="L16" i="8" s="1"/>
  <c r="H35" i="5"/>
  <c r="H16" i="8" s="1"/>
  <c r="P14" i="5"/>
  <c r="P11" i="5"/>
  <c r="P8" i="5"/>
  <c r="P9" i="5"/>
  <c r="P10" i="5"/>
  <c r="P15" i="5"/>
  <c r="P6" i="5"/>
  <c r="P7" i="5"/>
  <c r="P12" i="5"/>
  <c r="P13" i="5"/>
  <c r="P16" i="5"/>
  <c r="P5" i="5"/>
  <c r="R27" i="5"/>
  <c r="R6" i="8" s="1"/>
  <c r="E27" i="5"/>
  <c r="E6" i="8" s="1"/>
  <c r="M35" i="5"/>
  <c r="M16" i="8" s="1"/>
  <c r="H35" i="4"/>
  <c r="H13" i="8" s="1"/>
  <c r="L35" i="4"/>
  <c r="L13" i="8" s="1"/>
  <c r="M35" i="4"/>
  <c r="M13" i="8" s="1"/>
  <c r="P11" i="4"/>
  <c r="P5" i="4"/>
  <c r="P7" i="4"/>
  <c r="P6" i="4"/>
  <c r="P9" i="4"/>
  <c r="E27" i="4"/>
  <c r="P8" i="4"/>
  <c r="P10" i="4"/>
  <c r="R27" i="4"/>
  <c r="R4" i="8" s="1"/>
  <c r="H30" i="3"/>
  <c r="H15" i="8" s="1"/>
  <c r="L30" i="3"/>
  <c r="L15" i="8" s="1"/>
  <c r="R21" i="3"/>
  <c r="R3" i="8" s="1"/>
  <c r="E21" i="3"/>
  <c r="Q5" i="3"/>
  <c r="Q6" i="3"/>
  <c r="Q7" i="3"/>
  <c r="P8" i="3"/>
  <c r="P9" i="3"/>
  <c r="P10" i="3"/>
  <c r="P11" i="3"/>
  <c r="M30" i="3"/>
  <c r="M15" i="8" s="1"/>
  <c r="P6" i="1"/>
  <c r="P10" i="1"/>
  <c r="M31" i="1"/>
  <c r="M14" i="8" s="1"/>
  <c r="P12" i="1"/>
  <c r="P11" i="1"/>
  <c r="P8" i="1"/>
  <c r="P7" i="1"/>
  <c r="P5" i="1"/>
  <c r="P9" i="1"/>
  <c r="R23" i="1"/>
  <c r="R5" i="8" s="1"/>
  <c r="E23" i="1"/>
  <c r="E5" i="8" s="1"/>
  <c r="H31" i="1"/>
  <c r="H14" i="8" s="1"/>
  <c r="H18" i="8" l="1"/>
  <c r="Q21" i="3"/>
  <c r="Q3" i="8" s="1"/>
  <c r="E3" i="8"/>
  <c r="Q27" i="4"/>
  <c r="Q4" i="8" s="1"/>
  <c r="E4" i="8"/>
  <c r="R8" i="8"/>
  <c r="M18" i="8"/>
  <c r="L18" i="8"/>
  <c r="P27" i="5"/>
  <c r="P6" i="8" s="1"/>
  <c r="Q27" i="5"/>
  <c r="Q6" i="8" s="1"/>
  <c r="P27" i="4"/>
  <c r="P4" i="8" s="1"/>
  <c r="P21" i="3"/>
  <c r="P3" i="8" s="1"/>
  <c r="P23" i="1"/>
  <c r="P5" i="8" s="1"/>
  <c r="Q23" i="1"/>
  <c r="Q5" i="8" s="1"/>
  <c r="I14" i="8"/>
  <c r="I18" i="8" s="1"/>
  <c r="E8" i="8" l="1"/>
  <c r="Q8" i="8" s="1"/>
  <c r="P8" i="8" l="1"/>
</calcChain>
</file>

<file path=xl/sharedStrings.xml><?xml version="1.0" encoding="utf-8"?>
<sst xmlns="http://schemas.openxmlformats.org/spreadsheetml/2006/main" count="448" uniqueCount="208">
  <si>
    <t>Garson Hounds</t>
  </si>
  <si>
    <t>PLAYERS</t>
  </si>
  <si>
    <t>G.P.</t>
  </si>
  <si>
    <t>AB</t>
  </si>
  <si>
    <t>Runs</t>
  </si>
  <si>
    <t>Hits</t>
  </si>
  <si>
    <t>Singles</t>
  </si>
  <si>
    <t>Doubles</t>
  </si>
  <si>
    <t>Triples</t>
  </si>
  <si>
    <t>HR</t>
  </si>
  <si>
    <t>RBI's</t>
  </si>
  <si>
    <t>BB</t>
  </si>
  <si>
    <t>K's</t>
  </si>
  <si>
    <t>SACF</t>
  </si>
  <si>
    <t>SACB</t>
  </si>
  <si>
    <t>HP</t>
  </si>
  <si>
    <t>AVRG</t>
  </si>
  <si>
    <t>OBA</t>
  </si>
  <si>
    <t>SLUG</t>
  </si>
  <si>
    <t>Dan Bidal</t>
  </si>
  <si>
    <t>Gary Lamothe</t>
  </si>
  <si>
    <t>Mathew Behm</t>
  </si>
  <si>
    <t>Corey Farmer</t>
  </si>
  <si>
    <t>Team Totals</t>
  </si>
  <si>
    <t>PITCHERS</t>
  </si>
  <si>
    <t>GP</t>
  </si>
  <si>
    <t>INN PIT</t>
  </si>
  <si>
    <t>WINS</t>
  </si>
  <si>
    <t>LOSSES</t>
  </si>
  <si>
    <t xml:space="preserve">Hits </t>
  </si>
  <si>
    <t>AB Against</t>
  </si>
  <si>
    <t xml:space="preserve">Opp. Avg. </t>
  </si>
  <si>
    <t>ER</t>
  </si>
  <si>
    <t>ERA</t>
  </si>
  <si>
    <t>WHIP</t>
  </si>
  <si>
    <t>Eric Legendre</t>
  </si>
  <si>
    <t>Bruce McDonald</t>
  </si>
  <si>
    <t>Shayne Bene</t>
  </si>
  <si>
    <t>Jonathan Contin</t>
  </si>
  <si>
    <t>Earl Contin</t>
  </si>
  <si>
    <t>Patrick Brennan</t>
  </si>
  <si>
    <t xml:space="preserve">Ed Panamick Jr. </t>
  </si>
  <si>
    <t>Ed Brennan</t>
  </si>
  <si>
    <t>Wins</t>
  </si>
  <si>
    <t>Losses</t>
  </si>
  <si>
    <t>Clarke Ashawasagai</t>
  </si>
  <si>
    <t>Frank Pegamagabow</t>
  </si>
  <si>
    <t>Sudbury North Stars</t>
  </si>
  <si>
    <t>Jesse St-Cyr</t>
  </si>
  <si>
    <t>Ben Bast</t>
  </si>
  <si>
    <t>John Ainslie</t>
  </si>
  <si>
    <t>Mike Cain</t>
  </si>
  <si>
    <t>Curtis Hambly</t>
  </si>
  <si>
    <t>Mark Cain</t>
  </si>
  <si>
    <t>Ryan Bradley</t>
  </si>
  <si>
    <t>Bob Dolan</t>
  </si>
  <si>
    <t>BB+HP</t>
  </si>
  <si>
    <t>TEAMS</t>
  </si>
  <si>
    <t>1. SUDBURY NORTH STARS</t>
  </si>
  <si>
    <t>2. GARSON HOUNDS</t>
  </si>
  <si>
    <t>RESULTS</t>
  </si>
  <si>
    <t>W</t>
  </si>
  <si>
    <t>L</t>
  </si>
  <si>
    <t>T</t>
  </si>
  <si>
    <t>For</t>
  </si>
  <si>
    <t>Against</t>
  </si>
  <si>
    <t>Run Diff.</t>
  </si>
  <si>
    <t>Points</t>
  </si>
  <si>
    <t>SUDBURY</t>
  </si>
  <si>
    <t>GARSON</t>
  </si>
  <si>
    <t>1VS3</t>
  </si>
  <si>
    <t>1VS4</t>
  </si>
  <si>
    <t>2VS3</t>
  </si>
  <si>
    <t>2VS4</t>
  </si>
  <si>
    <t>3VS4</t>
  </si>
  <si>
    <t>1VS2</t>
  </si>
  <si>
    <t xml:space="preserve">RICK McDONALD MEMORIAL FASTBALL LEAGUE </t>
  </si>
  <si>
    <t>Garson</t>
  </si>
  <si>
    <t>Sudbury</t>
  </si>
  <si>
    <t>Team Hitting Stats</t>
  </si>
  <si>
    <t>League Totals</t>
  </si>
  <si>
    <t>Team Pitching Stats</t>
  </si>
  <si>
    <t>Bryan Welsh</t>
  </si>
  <si>
    <t>Joel Belanger</t>
  </si>
  <si>
    <t>Chad St-Cyr</t>
  </si>
  <si>
    <t>Jim Pawis</t>
  </si>
  <si>
    <t>Percy Tobobundung</t>
  </si>
  <si>
    <t>Pitou Paquette</t>
  </si>
  <si>
    <t>Moe Coutu</t>
  </si>
  <si>
    <t>John Miners</t>
  </si>
  <si>
    <t>Avg.</t>
  </si>
  <si>
    <t>PCT</t>
  </si>
  <si>
    <t>League Leaders</t>
  </si>
  <si>
    <t>Adam Koistenen</t>
  </si>
  <si>
    <t>Jr.Illnitski</t>
  </si>
  <si>
    <t>Brad Matheson</t>
  </si>
  <si>
    <t>Al Guenette</t>
  </si>
  <si>
    <t>Carmen Guenette</t>
  </si>
  <si>
    <t>Todd Parsons</t>
  </si>
  <si>
    <t>Lanny Fitchette</t>
  </si>
  <si>
    <t>3. FIRST NATION SEMINOLES</t>
  </si>
  <si>
    <t>4. DOGHOUSE</t>
  </si>
  <si>
    <t>FIRST NATION</t>
  </si>
  <si>
    <t>DOG HOUSE</t>
  </si>
  <si>
    <t>10 to 7</t>
  </si>
  <si>
    <t>6 to 6</t>
  </si>
  <si>
    <t>12 to 1</t>
  </si>
  <si>
    <t>6 to 8</t>
  </si>
  <si>
    <t>14 to 5</t>
  </si>
  <si>
    <t>2012 SCHEDULE</t>
  </si>
  <si>
    <t>Thursday May-24-12 Garson</t>
  </si>
  <si>
    <t>Seminoles</t>
  </si>
  <si>
    <t>at North Stars</t>
  </si>
  <si>
    <t>Doghouse</t>
  </si>
  <si>
    <t>at Hounds</t>
  </si>
  <si>
    <t>Monday May-28-12 Azilda</t>
  </si>
  <si>
    <t>North Stars</t>
  </si>
  <si>
    <t>at Doghouse</t>
  </si>
  <si>
    <t>Hounds</t>
  </si>
  <si>
    <t>at Seminoles</t>
  </si>
  <si>
    <t>Thursday May-31-12 Garson</t>
  </si>
  <si>
    <t>Monday June-04-12 Azilda</t>
  </si>
  <si>
    <t>Thursday June-07-12 Garson</t>
  </si>
  <si>
    <t>Monday June-11-12 Azilda</t>
  </si>
  <si>
    <t>Thursday June-14-12 Garson</t>
  </si>
  <si>
    <t>Monday June-18-12 Azilda</t>
  </si>
  <si>
    <t>Thursday June-21-12 Garson</t>
  </si>
  <si>
    <t>Monday June-25-12 Azilda</t>
  </si>
  <si>
    <t>Thursday June-28-12 Garson</t>
  </si>
  <si>
    <t>Monday July-02-12 Azilda</t>
  </si>
  <si>
    <t>Thursday July-05-12 Garson</t>
  </si>
  <si>
    <t>Monday July-09-12 Azilda</t>
  </si>
  <si>
    <t>Thursday July-12-12 Garson</t>
  </si>
  <si>
    <t>Monday July-16-12 Azilda</t>
  </si>
  <si>
    <t>Thursday July-19-12 Garson</t>
  </si>
  <si>
    <t>Monday July-23-12 Azilda</t>
  </si>
  <si>
    <t>Thursday July-26-12 Garson</t>
  </si>
  <si>
    <t>Monday July-30-12 Azilda</t>
  </si>
  <si>
    <t>Scores</t>
  </si>
  <si>
    <t>8 to 6</t>
  </si>
  <si>
    <t>Rain out</t>
  </si>
  <si>
    <t xml:space="preserve">7 to 10 </t>
  </si>
  <si>
    <t>First Nation Seminoles</t>
  </si>
  <si>
    <t>Jeff Ashawasagai</t>
  </si>
  <si>
    <t>John Kagagins</t>
  </si>
  <si>
    <t>Brandon Biderman</t>
  </si>
  <si>
    <t>Sid Nebenionquit</t>
  </si>
  <si>
    <t>Paul Lizotte</t>
  </si>
  <si>
    <t>Evan Lizotte</t>
  </si>
  <si>
    <t>Sly Ouellette</t>
  </si>
  <si>
    <t>Angelo Salerno</t>
  </si>
  <si>
    <t>J.P. Miron</t>
  </si>
  <si>
    <t>Ray Patawinotawai</t>
  </si>
  <si>
    <t>Jessy Landry</t>
  </si>
  <si>
    <t>Pat Brennan Sr.</t>
  </si>
  <si>
    <t>Tyler Miron</t>
  </si>
  <si>
    <t>Curtis Brown</t>
  </si>
  <si>
    <t>Will Devine</t>
  </si>
  <si>
    <t>Butch Nogonosh</t>
  </si>
  <si>
    <t>Kevin Tobobundung</t>
  </si>
  <si>
    <t xml:space="preserve">Pat Brennan Sr. </t>
  </si>
  <si>
    <t>SB</t>
  </si>
  <si>
    <t>Inn. Pit.</t>
  </si>
  <si>
    <t>E.R.A.</t>
  </si>
  <si>
    <t>Cloe Ilnitski</t>
  </si>
  <si>
    <t>Cory Stolar</t>
  </si>
  <si>
    <t xml:space="preserve">First Nation </t>
  </si>
  <si>
    <t>First Nation</t>
  </si>
  <si>
    <t>Dog House</t>
  </si>
  <si>
    <t>Chris L.</t>
  </si>
  <si>
    <t>Jim Recollet</t>
  </si>
  <si>
    <t>Karley</t>
  </si>
  <si>
    <t>Joey</t>
  </si>
  <si>
    <t>8 to 0</t>
  </si>
  <si>
    <t>13 to 7</t>
  </si>
  <si>
    <t>8 to 4</t>
  </si>
  <si>
    <t>Terry Kutshke</t>
  </si>
  <si>
    <t>Dallas</t>
  </si>
  <si>
    <t>Jericho</t>
  </si>
  <si>
    <t>Tom</t>
  </si>
  <si>
    <t>Bota Jones</t>
  </si>
  <si>
    <t>Jessica Honse</t>
  </si>
  <si>
    <t>David Ashawasagai</t>
  </si>
  <si>
    <t>Pat Brennan</t>
  </si>
  <si>
    <t>5 to 4</t>
  </si>
  <si>
    <t>Jeff Welsh</t>
  </si>
  <si>
    <t>Tyler Willet</t>
  </si>
  <si>
    <t>Colton Balson</t>
  </si>
  <si>
    <t>Mike Greslow</t>
  </si>
  <si>
    <t>Pat Landriau</t>
  </si>
  <si>
    <t>Eric Legendre (Garson)</t>
  </si>
  <si>
    <t>Top Ten hitters (minimum 8 AB)</t>
  </si>
  <si>
    <t>Jonathan Contin (First Nation)</t>
  </si>
  <si>
    <t>Brendan Biderman (First Nation)</t>
  </si>
  <si>
    <t>Corey Farmer (Garson)</t>
  </si>
  <si>
    <t>Mike Cain (Sudbury)</t>
  </si>
  <si>
    <t>Chad St. Cyr (Sudbury)</t>
  </si>
  <si>
    <t>Brad Matheson (Sudbury)</t>
  </si>
  <si>
    <t>Dan Bidal (Garson)</t>
  </si>
  <si>
    <t>Ed Panamick Jr. (First Nation)</t>
  </si>
  <si>
    <t>Moe Coutu (First Nation)</t>
  </si>
  <si>
    <t>Top Three pitchers (min. 10 inn.)</t>
  </si>
  <si>
    <t>Paul Lizotte (Garson)</t>
  </si>
  <si>
    <t>11 to 1</t>
  </si>
  <si>
    <t>As of June 13, 2012</t>
  </si>
  <si>
    <t>Dan Quesnel</t>
  </si>
  <si>
    <t>Riley</t>
  </si>
  <si>
    <t>4 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</si>
</sst>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3366"/>
      <name val="Verdana"/>
      <family val="2"/>
    </font>
    <font>
      <sz val="10"/>
      <color rgb="FF003366"/>
      <name val="Verdana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164" fontId="1" fillId="0" borderId="0" xfId="0" applyNumberFormat="1" applyFont="1"/>
    <xf numFmtId="4" fontId="1" fillId="0" borderId="0" xfId="0" applyNumberFormat="1" applyFont="1"/>
    <xf numFmtId="2" fontId="1" fillId="0" borderId="0" xfId="0" applyNumberFormat="1" applyFont="1"/>
    <xf numFmtId="164" fontId="0" fillId="0" borderId="0" xfId="0" applyNumberFormat="1"/>
    <xf numFmtId="0" fontId="1" fillId="0" borderId="0" xfId="0" applyFont="1" applyAlignment="1"/>
    <xf numFmtId="0" fontId="1" fillId="0" borderId="0" xfId="0" applyNumberFormat="1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0" fillId="0" borderId="0" xfId="0" applyAlignment="1"/>
    <xf numFmtId="16" fontId="0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1" applyFont="1" applyAlignment="1">
      <alignment horizontal="center"/>
    </xf>
    <xf numFmtId="0" fontId="9" fillId="0" borderId="0" xfId="1" applyFont="1" applyFill="1" applyAlignment="1">
      <alignment horizontal="center"/>
    </xf>
    <xf numFmtId="0" fontId="2" fillId="0" borderId="0" xfId="1" applyFont="1" applyAlignment="1">
      <alignment horizontal="left"/>
    </xf>
    <xf numFmtId="16" fontId="2" fillId="0" borderId="0" xfId="1" applyNumberFormat="1" applyFont="1" applyFill="1" applyAlignment="1">
      <alignment horizontal="center"/>
    </xf>
    <xf numFmtId="18" fontId="2" fillId="0" borderId="0" xfId="1" applyNumberFormat="1" applyFont="1" applyFill="1" applyAlignment="1">
      <alignment horizontal="center"/>
    </xf>
    <xf numFmtId="0" fontId="2" fillId="0" borderId="0" xfId="1" applyFont="1" applyFill="1"/>
    <xf numFmtId="0" fontId="9" fillId="0" borderId="0" xfId="1" applyFont="1" applyFill="1"/>
    <xf numFmtId="0" fontId="2" fillId="0" borderId="0" xfId="0" applyFont="1"/>
    <xf numFmtId="0" fontId="2" fillId="0" borderId="0" xfId="0" applyFont="1" applyFill="1"/>
    <xf numFmtId="0" fontId="9" fillId="0" borderId="0" xfId="0" applyFon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1" fillId="0" borderId="0" xfId="0" applyFont="1" applyFill="1"/>
    <xf numFmtId="16" fontId="1" fillId="0" borderId="0" xfId="0" applyNumberFormat="1" applyFont="1"/>
    <xf numFmtId="0" fontId="12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18" fontId="15" fillId="0" borderId="0" xfId="0" applyNumberFormat="1" applyFont="1" applyAlignment="1">
      <alignment wrapText="1"/>
    </xf>
    <xf numFmtId="0" fontId="17" fillId="0" borderId="0" xfId="2" applyAlignment="1" applyProtection="1">
      <alignment wrapText="1"/>
    </xf>
    <xf numFmtId="0" fontId="16" fillId="0" borderId="0" xfId="0" applyFont="1" applyAlignment="1">
      <alignment wrapText="1"/>
    </xf>
    <xf numFmtId="0" fontId="12" fillId="0" borderId="0" xfId="1" applyFont="1" applyFill="1"/>
    <xf numFmtId="1" fontId="1" fillId="0" borderId="0" xfId="0" applyNumberFormat="1" applyFont="1"/>
    <xf numFmtId="0" fontId="12" fillId="0" borderId="0" xfId="1" applyFont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190500</xdr:colOff>
      <xdr:row>6</xdr:row>
      <xdr:rowOff>190500</xdr:rowOff>
    </xdr:to>
    <xdr:pic>
      <xdr:nvPicPr>
        <xdr:cNvPr id="2088" name="Picture 1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001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190500</xdr:colOff>
      <xdr:row>8</xdr:row>
      <xdr:rowOff>190500</xdr:rowOff>
    </xdr:to>
    <xdr:pic>
      <xdr:nvPicPr>
        <xdr:cNvPr id="2087" name="Picture 2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81175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190500</xdr:colOff>
      <xdr:row>11</xdr:row>
      <xdr:rowOff>190500</xdr:rowOff>
    </xdr:to>
    <xdr:pic>
      <xdr:nvPicPr>
        <xdr:cNvPr id="2086" name="Picture 3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190500</xdr:colOff>
      <xdr:row>13</xdr:row>
      <xdr:rowOff>190500</xdr:rowOff>
    </xdr:to>
    <xdr:pic>
      <xdr:nvPicPr>
        <xdr:cNvPr id="2085" name="Picture 4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2275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190500</xdr:colOff>
      <xdr:row>16</xdr:row>
      <xdr:rowOff>190500</xdr:rowOff>
    </xdr:to>
    <xdr:pic>
      <xdr:nvPicPr>
        <xdr:cNvPr id="2084" name="Picture 5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43325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190500</xdr:colOff>
      <xdr:row>18</xdr:row>
      <xdr:rowOff>190500</xdr:rowOff>
    </xdr:to>
    <xdr:pic>
      <xdr:nvPicPr>
        <xdr:cNvPr id="2083" name="Picture 6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243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190500</xdr:colOff>
      <xdr:row>21</xdr:row>
      <xdr:rowOff>190500</xdr:rowOff>
    </xdr:to>
    <xdr:pic>
      <xdr:nvPicPr>
        <xdr:cNvPr id="2082" name="Picture 7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190500</xdr:colOff>
      <xdr:row>23</xdr:row>
      <xdr:rowOff>190500</xdr:rowOff>
    </xdr:to>
    <xdr:pic>
      <xdr:nvPicPr>
        <xdr:cNvPr id="2081" name="Picture 8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86425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190500</xdr:colOff>
      <xdr:row>26</xdr:row>
      <xdr:rowOff>190500</xdr:rowOff>
    </xdr:to>
    <xdr:pic>
      <xdr:nvPicPr>
        <xdr:cNvPr id="2080" name="Picture 9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67475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190500</xdr:colOff>
      <xdr:row>28</xdr:row>
      <xdr:rowOff>190500</xdr:rowOff>
    </xdr:to>
    <xdr:pic>
      <xdr:nvPicPr>
        <xdr:cNvPr id="2079" name="Picture 10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67525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190500</xdr:colOff>
      <xdr:row>31</xdr:row>
      <xdr:rowOff>190500</xdr:rowOff>
    </xdr:to>
    <xdr:pic>
      <xdr:nvPicPr>
        <xdr:cNvPr id="2078" name="Picture 11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48575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190500</xdr:colOff>
      <xdr:row>33</xdr:row>
      <xdr:rowOff>190500</xdr:rowOff>
    </xdr:to>
    <xdr:pic>
      <xdr:nvPicPr>
        <xdr:cNvPr id="2077" name="Picture 12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48625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190500</xdr:colOff>
      <xdr:row>37</xdr:row>
      <xdr:rowOff>190500</xdr:rowOff>
    </xdr:to>
    <xdr:pic>
      <xdr:nvPicPr>
        <xdr:cNvPr id="2076" name="Picture 13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2970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0</xdr:col>
      <xdr:colOff>190500</xdr:colOff>
      <xdr:row>39</xdr:row>
      <xdr:rowOff>190500</xdr:rowOff>
    </xdr:to>
    <xdr:pic>
      <xdr:nvPicPr>
        <xdr:cNvPr id="2075" name="Picture 14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297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190500</xdr:colOff>
      <xdr:row>41</xdr:row>
      <xdr:rowOff>190500</xdr:rowOff>
    </xdr:to>
    <xdr:pic>
      <xdr:nvPicPr>
        <xdr:cNvPr id="2074" name="Picture 15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10775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190500</xdr:colOff>
      <xdr:row>43</xdr:row>
      <xdr:rowOff>190500</xdr:rowOff>
    </xdr:to>
    <xdr:pic>
      <xdr:nvPicPr>
        <xdr:cNvPr id="2073" name="Picture 16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9180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190500</xdr:colOff>
      <xdr:row>45</xdr:row>
      <xdr:rowOff>190500</xdr:rowOff>
    </xdr:to>
    <xdr:pic>
      <xdr:nvPicPr>
        <xdr:cNvPr id="2072" name="Picture 17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172825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190500</xdr:colOff>
      <xdr:row>47</xdr:row>
      <xdr:rowOff>190500</xdr:rowOff>
    </xdr:to>
    <xdr:pic>
      <xdr:nvPicPr>
        <xdr:cNvPr id="2071" name="Picture 18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7538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190500</xdr:colOff>
      <xdr:row>49</xdr:row>
      <xdr:rowOff>190500</xdr:rowOff>
    </xdr:to>
    <xdr:pic>
      <xdr:nvPicPr>
        <xdr:cNvPr id="2070" name="Picture 19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253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190500</xdr:colOff>
      <xdr:row>51</xdr:row>
      <xdr:rowOff>190500</xdr:rowOff>
    </xdr:to>
    <xdr:pic>
      <xdr:nvPicPr>
        <xdr:cNvPr id="2069" name="Picture 20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8968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190500</xdr:colOff>
      <xdr:row>54</xdr:row>
      <xdr:rowOff>0</xdr:rowOff>
    </xdr:to>
    <xdr:pic>
      <xdr:nvPicPr>
        <xdr:cNvPr id="2068" name="Picture 21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683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190500</xdr:colOff>
      <xdr:row>55</xdr:row>
      <xdr:rowOff>190500</xdr:rowOff>
    </xdr:to>
    <xdr:pic>
      <xdr:nvPicPr>
        <xdr:cNvPr id="2067" name="Picture 22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493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190500</xdr:colOff>
      <xdr:row>58</xdr:row>
      <xdr:rowOff>0</xdr:rowOff>
    </xdr:to>
    <xdr:pic>
      <xdr:nvPicPr>
        <xdr:cNvPr id="2066" name="Picture 23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208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190500</xdr:colOff>
      <xdr:row>59</xdr:row>
      <xdr:rowOff>190500</xdr:rowOff>
    </xdr:to>
    <xdr:pic>
      <xdr:nvPicPr>
        <xdr:cNvPr id="2065" name="Picture 24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8018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190500</xdr:colOff>
      <xdr:row>62</xdr:row>
      <xdr:rowOff>0</xdr:rowOff>
    </xdr:to>
    <xdr:pic>
      <xdr:nvPicPr>
        <xdr:cNvPr id="2064" name="Picture 25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3733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190500</xdr:colOff>
      <xdr:row>63</xdr:row>
      <xdr:rowOff>190500</xdr:rowOff>
    </xdr:to>
    <xdr:pic>
      <xdr:nvPicPr>
        <xdr:cNvPr id="2063" name="Picture 26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7543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190500</xdr:colOff>
      <xdr:row>65</xdr:row>
      <xdr:rowOff>190500</xdr:rowOff>
    </xdr:to>
    <xdr:pic>
      <xdr:nvPicPr>
        <xdr:cNvPr id="2062" name="Picture 27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3258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190500</xdr:colOff>
      <xdr:row>67</xdr:row>
      <xdr:rowOff>190500</xdr:rowOff>
    </xdr:to>
    <xdr:pic>
      <xdr:nvPicPr>
        <xdr:cNvPr id="2061" name="Picture 28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973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190500</xdr:colOff>
      <xdr:row>69</xdr:row>
      <xdr:rowOff>190500</xdr:rowOff>
    </xdr:to>
    <xdr:pic>
      <xdr:nvPicPr>
        <xdr:cNvPr id="2060" name="Picture 29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4688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190500</xdr:colOff>
      <xdr:row>71</xdr:row>
      <xdr:rowOff>190500</xdr:rowOff>
    </xdr:to>
    <xdr:pic>
      <xdr:nvPicPr>
        <xdr:cNvPr id="2059" name="Picture 30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0403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190500</xdr:colOff>
      <xdr:row>73</xdr:row>
      <xdr:rowOff>190500</xdr:rowOff>
    </xdr:to>
    <xdr:pic>
      <xdr:nvPicPr>
        <xdr:cNvPr id="2058" name="Picture 31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6118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190500</xdr:colOff>
      <xdr:row>75</xdr:row>
      <xdr:rowOff>190500</xdr:rowOff>
    </xdr:to>
    <xdr:pic>
      <xdr:nvPicPr>
        <xdr:cNvPr id="2057" name="Picture 32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1833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190500</xdr:colOff>
      <xdr:row>78</xdr:row>
      <xdr:rowOff>0</xdr:rowOff>
    </xdr:to>
    <xdr:pic>
      <xdr:nvPicPr>
        <xdr:cNvPr id="2056" name="Picture 33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7548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190500</xdr:colOff>
      <xdr:row>79</xdr:row>
      <xdr:rowOff>190500</xdr:rowOff>
    </xdr:to>
    <xdr:pic>
      <xdr:nvPicPr>
        <xdr:cNvPr id="2055" name="Picture 34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358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190500</xdr:colOff>
      <xdr:row>82</xdr:row>
      <xdr:rowOff>0</xdr:rowOff>
    </xdr:to>
    <xdr:pic>
      <xdr:nvPicPr>
        <xdr:cNvPr id="2054" name="Picture 35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073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190500</xdr:colOff>
      <xdr:row>83</xdr:row>
      <xdr:rowOff>190500</xdr:rowOff>
    </xdr:to>
    <xdr:pic>
      <xdr:nvPicPr>
        <xdr:cNvPr id="2053" name="Picture 36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0883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190500</xdr:colOff>
      <xdr:row>86</xdr:row>
      <xdr:rowOff>0</xdr:rowOff>
    </xdr:to>
    <xdr:pic>
      <xdr:nvPicPr>
        <xdr:cNvPr id="2052" name="Picture 37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6598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190500</xdr:colOff>
      <xdr:row>87</xdr:row>
      <xdr:rowOff>190500</xdr:rowOff>
    </xdr:to>
    <xdr:pic>
      <xdr:nvPicPr>
        <xdr:cNvPr id="2051" name="Picture 38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408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190500</xdr:colOff>
      <xdr:row>89</xdr:row>
      <xdr:rowOff>190500</xdr:rowOff>
    </xdr:to>
    <xdr:pic>
      <xdr:nvPicPr>
        <xdr:cNvPr id="2050" name="Picture 39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612350"/>
          <a:ext cx="190500" cy="190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190500</xdr:colOff>
      <xdr:row>91</xdr:row>
      <xdr:rowOff>190500</xdr:rowOff>
    </xdr:to>
    <xdr:pic>
      <xdr:nvPicPr>
        <xdr:cNvPr id="2049" name="Picture 40" descr="http://www.allprosoftware.net/fastballschedule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183850"/>
          <a:ext cx="190500" cy="190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llprosoftware.net/fastballschedule/aplsteam5.htm" TargetMode="External"/><Relationship Id="rId18" Type="http://schemas.openxmlformats.org/officeDocument/2006/relationships/hyperlink" Target="http://www.allprosoftware.net/fastballschedule/aplsteam5.htm" TargetMode="External"/><Relationship Id="rId26" Type="http://schemas.openxmlformats.org/officeDocument/2006/relationships/hyperlink" Target="http://www.allprosoftware.net/fastballschedule/aplsteam5.htm" TargetMode="External"/><Relationship Id="rId39" Type="http://schemas.openxmlformats.org/officeDocument/2006/relationships/hyperlink" Target="http://www.allprosoftware.net/fastballschedule/aplsteam5.htm" TargetMode="External"/><Relationship Id="rId21" Type="http://schemas.openxmlformats.org/officeDocument/2006/relationships/hyperlink" Target="http://www.allprosoftware.net/fastballschedule/aplsteam7.htm" TargetMode="External"/><Relationship Id="rId34" Type="http://schemas.openxmlformats.org/officeDocument/2006/relationships/hyperlink" Target="http://www.allprosoftware.net/fastballschedule/aplsteam8.htm" TargetMode="External"/><Relationship Id="rId42" Type="http://schemas.openxmlformats.org/officeDocument/2006/relationships/hyperlink" Target="http://www.allprosoftware.net/fastballschedule/aplsteam5.htm" TargetMode="External"/><Relationship Id="rId47" Type="http://schemas.openxmlformats.org/officeDocument/2006/relationships/hyperlink" Target="http://www.allprosoftware.net/fastballschedule/aplsteam6.htm" TargetMode="External"/><Relationship Id="rId50" Type="http://schemas.openxmlformats.org/officeDocument/2006/relationships/hyperlink" Target="http://www.allprosoftware.net/fastballschedule/aplsteam5.htm" TargetMode="External"/><Relationship Id="rId55" Type="http://schemas.openxmlformats.org/officeDocument/2006/relationships/hyperlink" Target="http://www.allprosoftware.net/fastballschedule/aplsteam5.htm" TargetMode="External"/><Relationship Id="rId63" Type="http://schemas.openxmlformats.org/officeDocument/2006/relationships/hyperlink" Target="http://www.allprosoftware.net/fastballschedule/aplsteam5.htm" TargetMode="External"/><Relationship Id="rId68" Type="http://schemas.openxmlformats.org/officeDocument/2006/relationships/hyperlink" Target="http://www.allprosoftware.net/fastballschedule/aplsteam7.htm" TargetMode="External"/><Relationship Id="rId76" Type="http://schemas.openxmlformats.org/officeDocument/2006/relationships/hyperlink" Target="http://www.allprosoftware.net/fastballschedule/aplsteam7.htm" TargetMode="External"/><Relationship Id="rId7" Type="http://schemas.openxmlformats.org/officeDocument/2006/relationships/hyperlink" Target="http://www.allprosoftware.net/fastballschedule/aplsteam5.htm" TargetMode="External"/><Relationship Id="rId71" Type="http://schemas.openxmlformats.org/officeDocument/2006/relationships/hyperlink" Target="http://www.allprosoftware.net/fastballschedule/aplsteam8.htm" TargetMode="External"/><Relationship Id="rId2" Type="http://schemas.openxmlformats.org/officeDocument/2006/relationships/hyperlink" Target="http://www.allprosoftware.net/fastballschedule/aplsteam7.htm" TargetMode="External"/><Relationship Id="rId16" Type="http://schemas.openxmlformats.org/officeDocument/2006/relationships/hyperlink" Target="http://www.allprosoftware.net/fastballschedule/aplsteam6.htm" TargetMode="External"/><Relationship Id="rId29" Type="http://schemas.openxmlformats.org/officeDocument/2006/relationships/hyperlink" Target="http://www.allprosoftware.net/fastballschedule/aplsteam7.htm" TargetMode="External"/><Relationship Id="rId11" Type="http://schemas.openxmlformats.org/officeDocument/2006/relationships/hyperlink" Target="http://www.allprosoftware.net/fastballschedule/aplsteam5.htm" TargetMode="External"/><Relationship Id="rId24" Type="http://schemas.openxmlformats.org/officeDocument/2006/relationships/hyperlink" Target="http://www.allprosoftware.net/fastballschedule/aplsteam6.htm" TargetMode="External"/><Relationship Id="rId32" Type="http://schemas.openxmlformats.org/officeDocument/2006/relationships/hyperlink" Target="http://www.allprosoftware.net/fastballschedule/aplsteam6.htm" TargetMode="External"/><Relationship Id="rId37" Type="http://schemas.openxmlformats.org/officeDocument/2006/relationships/hyperlink" Target="http://www.allprosoftware.net/fastballschedule/aplsteam7.htm" TargetMode="External"/><Relationship Id="rId40" Type="http://schemas.openxmlformats.org/officeDocument/2006/relationships/hyperlink" Target="http://www.allprosoftware.net/fastballschedule/aplsteam8.htm" TargetMode="External"/><Relationship Id="rId45" Type="http://schemas.openxmlformats.org/officeDocument/2006/relationships/hyperlink" Target="http://www.allprosoftware.net/fastballschedule/aplsteam8.htm" TargetMode="External"/><Relationship Id="rId53" Type="http://schemas.openxmlformats.org/officeDocument/2006/relationships/hyperlink" Target="http://www.allprosoftware.net/fastballschedule/aplsteam7.htm" TargetMode="External"/><Relationship Id="rId58" Type="http://schemas.openxmlformats.org/officeDocument/2006/relationships/hyperlink" Target="http://www.allprosoftware.net/fastballschedule/aplsteam8.htm" TargetMode="External"/><Relationship Id="rId66" Type="http://schemas.openxmlformats.org/officeDocument/2006/relationships/hyperlink" Target="http://www.allprosoftware.net/fastballschedule/aplsteam5.htm" TargetMode="External"/><Relationship Id="rId74" Type="http://schemas.openxmlformats.org/officeDocument/2006/relationships/hyperlink" Target="http://www.allprosoftware.net/fastballschedule/aplsteam5.htm" TargetMode="External"/><Relationship Id="rId79" Type="http://schemas.openxmlformats.org/officeDocument/2006/relationships/hyperlink" Target="http://www.allprosoftware.net/fastballschedule/aplsteam5.htm" TargetMode="External"/><Relationship Id="rId5" Type="http://schemas.openxmlformats.org/officeDocument/2006/relationships/hyperlink" Target="http://www.allprosoftware.net/fastballschedule/aplsteam7.htm" TargetMode="External"/><Relationship Id="rId61" Type="http://schemas.openxmlformats.org/officeDocument/2006/relationships/hyperlink" Target="http://www.allprosoftware.net/fastballschedule/aplsteam7.htm" TargetMode="External"/><Relationship Id="rId82" Type="http://schemas.openxmlformats.org/officeDocument/2006/relationships/drawing" Target="../drawings/drawing1.xml"/><Relationship Id="rId10" Type="http://schemas.openxmlformats.org/officeDocument/2006/relationships/hyperlink" Target="http://www.allprosoftware.net/fastballschedule/aplsteam8.htm" TargetMode="External"/><Relationship Id="rId19" Type="http://schemas.openxmlformats.org/officeDocument/2006/relationships/hyperlink" Target="http://www.allprosoftware.net/fastballschedule/aplsteam8.htm" TargetMode="External"/><Relationship Id="rId31" Type="http://schemas.openxmlformats.org/officeDocument/2006/relationships/hyperlink" Target="http://www.allprosoftware.net/fastballschedule/aplsteam5.htm" TargetMode="External"/><Relationship Id="rId44" Type="http://schemas.openxmlformats.org/officeDocument/2006/relationships/hyperlink" Target="http://www.allprosoftware.net/fastballschedule/aplsteam7.htm" TargetMode="External"/><Relationship Id="rId52" Type="http://schemas.openxmlformats.org/officeDocument/2006/relationships/hyperlink" Target="http://www.allprosoftware.net/fastballschedule/aplsteam6.htm" TargetMode="External"/><Relationship Id="rId60" Type="http://schemas.openxmlformats.org/officeDocument/2006/relationships/hyperlink" Target="http://www.allprosoftware.net/fastballschedule/aplsteam7.htm" TargetMode="External"/><Relationship Id="rId65" Type="http://schemas.openxmlformats.org/officeDocument/2006/relationships/hyperlink" Target="http://www.allprosoftware.net/fastballschedule/aplsteam6.htm" TargetMode="External"/><Relationship Id="rId73" Type="http://schemas.openxmlformats.org/officeDocument/2006/relationships/hyperlink" Target="http://www.allprosoftware.net/fastballschedule/aplsteam8.htm" TargetMode="External"/><Relationship Id="rId78" Type="http://schemas.openxmlformats.org/officeDocument/2006/relationships/hyperlink" Target="http://www.allprosoftware.net/fastballschedule/aplsteam8.htm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allprosoftware.net/fastballschedule/aplsteam5.htm" TargetMode="External"/><Relationship Id="rId9" Type="http://schemas.openxmlformats.org/officeDocument/2006/relationships/hyperlink" Target="http://www.allprosoftware.net/fastballschedule/aplsteam6.htm" TargetMode="External"/><Relationship Id="rId14" Type="http://schemas.openxmlformats.org/officeDocument/2006/relationships/hyperlink" Target="http://www.allprosoftware.net/fastballschedule/aplsteam8.htm" TargetMode="External"/><Relationship Id="rId22" Type="http://schemas.openxmlformats.org/officeDocument/2006/relationships/hyperlink" Target="http://www.allprosoftware.net/fastballschedule/aplsteam5.htm" TargetMode="External"/><Relationship Id="rId27" Type="http://schemas.openxmlformats.org/officeDocument/2006/relationships/hyperlink" Target="http://www.allprosoftware.net/fastballschedule/aplsteam6.htm" TargetMode="External"/><Relationship Id="rId30" Type="http://schemas.openxmlformats.org/officeDocument/2006/relationships/hyperlink" Target="http://www.allprosoftware.net/fastballschedule/aplsteam8.htm" TargetMode="External"/><Relationship Id="rId35" Type="http://schemas.openxmlformats.org/officeDocument/2006/relationships/hyperlink" Target="http://www.allprosoftware.net/fastballschedule/aplsteam5.htm" TargetMode="External"/><Relationship Id="rId43" Type="http://schemas.openxmlformats.org/officeDocument/2006/relationships/hyperlink" Target="http://www.allprosoftware.net/fastballschedule/aplsteam8.htm" TargetMode="External"/><Relationship Id="rId48" Type="http://schemas.openxmlformats.org/officeDocument/2006/relationships/hyperlink" Target="http://www.allprosoftware.net/fastballschedule/aplsteam7.htm" TargetMode="External"/><Relationship Id="rId56" Type="http://schemas.openxmlformats.org/officeDocument/2006/relationships/hyperlink" Target="http://www.allprosoftware.net/fastballschedule/aplsteam6.htm" TargetMode="External"/><Relationship Id="rId64" Type="http://schemas.openxmlformats.org/officeDocument/2006/relationships/hyperlink" Target="http://www.allprosoftware.net/fastballschedule/aplsteam8.htm" TargetMode="External"/><Relationship Id="rId69" Type="http://schemas.openxmlformats.org/officeDocument/2006/relationships/hyperlink" Target="http://www.allprosoftware.net/fastballschedule/aplsteam7.htm" TargetMode="External"/><Relationship Id="rId77" Type="http://schemas.openxmlformats.org/officeDocument/2006/relationships/hyperlink" Target="http://www.allprosoftware.net/fastballschedule/aplsteam7.htm" TargetMode="External"/><Relationship Id="rId8" Type="http://schemas.openxmlformats.org/officeDocument/2006/relationships/hyperlink" Target="http://www.allprosoftware.net/fastballschedule/aplsteam6.htm" TargetMode="External"/><Relationship Id="rId51" Type="http://schemas.openxmlformats.org/officeDocument/2006/relationships/hyperlink" Target="http://www.allprosoftware.net/fastballschedule/aplsteam8.htm" TargetMode="External"/><Relationship Id="rId72" Type="http://schemas.openxmlformats.org/officeDocument/2006/relationships/hyperlink" Target="http://www.allprosoftware.net/fastballschedule/aplsteam6.htm" TargetMode="External"/><Relationship Id="rId80" Type="http://schemas.openxmlformats.org/officeDocument/2006/relationships/hyperlink" Target="http://www.allprosoftware.net/fastballschedule/aplsteam6.htm" TargetMode="External"/><Relationship Id="rId3" Type="http://schemas.openxmlformats.org/officeDocument/2006/relationships/hyperlink" Target="http://www.allprosoftware.net/fastballschedule/aplsteam8.htm" TargetMode="External"/><Relationship Id="rId12" Type="http://schemas.openxmlformats.org/officeDocument/2006/relationships/hyperlink" Target="http://www.allprosoftware.net/fastballschedule/aplsteam7.htm" TargetMode="External"/><Relationship Id="rId17" Type="http://schemas.openxmlformats.org/officeDocument/2006/relationships/hyperlink" Target="http://www.allprosoftware.net/fastballschedule/aplsteam6.htm" TargetMode="External"/><Relationship Id="rId25" Type="http://schemas.openxmlformats.org/officeDocument/2006/relationships/hyperlink" Target="http://www.allprosoftware.net/fastballschedule/aplsteam8.htm" TargetMode="External"/><Relationship Id="rId33" Type="http://schemas.openxmlformats.org/officeDocument/2006/relationships/hyperlink" Target="http://www.allprosoftware.net/fastballschedule/aplsteam6.htm" TargetMode="External"/><Relationship Id="rId38" Type="http://schemas.openxmlformats.org/officeDocument/2006/relationships/hyperlink" Target="http://www.allprosoftware.net/fastballschedule/aplsteam6.htm" TargetMode="External"/><Relationship Id="rId46" Type="http://schemas.openxmlformats.org/officeDocument/2006/relationships/hyperlink" Target="http://www.allprosoftware.net/fastballschedule/aplsteam5.htm" TargetMode="External"/><Relationship Id="rId59" Type="http://schemas.openxmlformats.org/officeDocument/2006/relationships/hyperlink" Target="http://www.allprosoftware.net/fastballschedule/aplsteam5.htm" TargetMode="External"/><Relationship Id="rId67" Type="http://schemas.openxmlformats.org/officeDocument/2006/relationships/hyperlink" Target="http://www.allprosoftware.net/fastballschedule/aplsteam8.htm" TargetMode="External"/><Relationship Id="rId20" Type="http://schemas.openxmlformats.org/officeDocument/2006/relationships/hyperlink" Target="http://www.allprosoftware.net/fastballschedule/aplsteam7.htm" TargetMode="External"/><Relationship Id="rId41" Type="http://schemas.openxmlformats.org/officeDocument/2006/relationships/hyperlink" Target="http://www.allprosoftware.net/fastballschedule/aplsteam6.htm" TargetMode="External"/><Relationship Id="rId54" Type="http://schemas.openxmlformats.org/officeDocument/2006/relationships/hyperlink" Target="http://www.allprosoftware.net/fastballschedule/aplsteam8.htm" TargetMode="External"/><Relationship Id="rId62" Type="http://schemas.openxmlformats.org/officeDocument/2006/relationships/hyperlink" Target="http://www.allprosoftware.net/fastballschedule/aplsteam6.htm" TargetMode="External"/><Relationship Id="rId70" Type="http://schemas.openxmlformats.org/officeDocument/2006/relationships/hyperlink" Target="http://www.allprosoftware.net/fastballschedule/aplsteam5.htm" TargetMode="External"/><Relationship Id="rId75" Type="http://schemas.openxmlformats.org/officeDocument/2006/relationships/hyperlink" Target="http://www.allprosoftware.net/fastballschedule/aplsteam6.htm" TargetMode="External"/><Relationship Id="rId1" Type="http://schemas.openxmlformats.org/officeDocument/2006/relationships/hyperlink" Target="http://www.allprosoftware.net/fastballschedule/aplsteam6.htm" TargetMode="External"/><Relationship Id="rId6" Type="http://schemas.openxmlformats.org/officeDocument/2006/relationships/hyperlink" Target="http://www.allprosoftware.net/fastballschedule/aplsteam8.htm" TargetMode="External"/><Relationship Id="rId15" Type="http://schemas.openxmlformats.org/officeDocument/2006/relationships/hyperlink" Target="http://www.allprosoftware.net/fastballschedule/aplsteam7.htm" TargetMode="External"/><Relationship Id="rId23" Type="http://schemas.openxmlformats.org/officeDocument/2006/relationships/hyperlink" Target="http://www.allprosoftware.net/fastballschedule/aplsteam8.htm" TargetMode="External"/><Relationship Id="rId28" Type="http://schemas.openxmlformats.org/officeDocument/2006/relationships/hyperlink" Target="http://www.allprosoftware.net/fastballschedule/aplsteam7.htm" TargetMode="External"/><Relationship Id="rId36" Type="http://schemas.openxmlformats.org/officeDocument/2006/relationships/hyperlink" Target="http://www.allprosoftware.net/fastballschedule/aplsteam7.htm" TargetMode="External"/><Relationship Id="rId49" Type="http://schemas.openxmlformats.org/officeDocument/2006/relationships/hyperlink" Target="http://www.allprosoftware.net/fastballschedule/aplsteam7.htm" TargetMode="External"/><Relationship Id="rId57" Type="http://schemas.openxmlformats.org/officeDocument/2006/relationships/hyperlink" Target="http://www.allprosoftware.net/fastballschedule/aplsteam6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topLeftCell="A28" workbookViewId="0">
      <selection activeCell="F38" sqref="F38"/>
    </sheetView>
  </sheetViews>
  <sheetFormatPr defaultRowHeight="15" x14ac:dyDescent="0.25"/>
  <cols>
    <col min="1" max="1" width="18.7109375" bestFit="1" customWidth="1"/>
    <col min="2" max="2" width="12" bestFit="1" customWidth="1"/>
    <col min="3" max="3" width="11.42578125" bestFit="1" customWidth="1"/>
    <col min="4" max="4" width="11.28515625" customWidth="1"/>
    <col min="5" max="5" width="16.42578125" customWidth="1"/>
    <col min="6" max="6" width="17.140625" bestFit="1" customWidth="1"/>
    <col min="7" max="7" width="13" customWidth="1"/>
  </cols>
  <sheetData>
    <row r="1" spans="1:7" ht="15.75" x14ac:dyDescent="0.25">
      <c r="A1" s="47" t="s">
        <v>76</v>
      </c>
      <c r="B1" s="47"/>
      <c r="C1" s="47"/>
      <c r="D1" s="47"/>
      <c r="E1" s="47"/>
      <c r="F1" s="47"/>
      <c r="G1" s="1"/>
    </row>
    <row r="2" spans="1:7" ht="15.75" x14ac:dyDescent="0.25">
      <c r="A2" s="47" t="s">
        <v>109</v>
      </c>
      <c r="B2" s="47"/>
      <c r="C2" s="47"/>
      <c r="D2" s="47"/>
      <c r="E2" s="47"/>
      <c r="F2" s="47"/>
      <c r="G2" s="1"/>
    </row>
    <row r="3" spans="1:7" ht="15.75" x14ac:dyDescent="0.25">
      <c r="A3" s="37"/>
      <c r="B3" s="37"/>
      <c r="C3" s="37"/>
      <c r="D3" s="37"/>
      <c r="E3" s="37"/>
      <c r="F3" s="37"/>
      <c r="G3" s="1"/>
    </row>
    <row r="4" spans="1:7" ht="15.75" x14ac:dyDescent="0.25">
      <c r="A4" s="22"/>
      <c r="B4" s="22"/>
      <c r="C4" s="22"/>
      <c r="D4" s="22"/>
      <c r="E4" s="22"/>
      <c r="F4" s="22"/>
      <c r="G4" s="23"/>
    </row>
    <row r="5" spans="1:7" ht="15.75" x14ac:dyDescent="0.25">
      <c r="A5" s="24"/>
      <c r="B5" s="25"/>
      <c r="C5" s="26"/>
      <c r="D5" s="27"/>
      <c r="E5" s="27"/>
      <c r="F5" s="27"/>
      <c r="G5" s="27"/>
    </row>
    <row r="6" spans="1:7" ht="15.75" x14ac:dyDescent="0.25">
      <c r="A6" s="48" t="s">
        <v>110</v>
      </c>
      <c r="B6" s="48"/>
      <c r="C6" s="48"/>
      <c r="D6" s="48"/>
      <c r="E6" s="48"/>
      <c r="F6" s="45" t="s">
        <v>138</v>
      </c>
      <c r="G6" s="27"/>
    </row>
    <row r="7" spans="1:7" ht="30" x14ac:dyDescent="0.25">
      <c r="A7" s="41"/>
      <c r="B7" s="42">
        <v>0.79166666666666663</v>
      </c>
      <c r="C7" s="43" t="s">
        <v>111</v>
      </c>
      <c r="D7" s="43" t="s">
        <v>112</v>
      </c>
      <c r="E7" s="40"/>
      <c r="F7" s="27" t="s">
        <v>105</v>
      </c>
      <c r="G7" s="27"/>
    </row>
    <row r="8" spans="1:7" ht="15.75" x14ac:dyDescent="0.25">
      <c r="A8" s="49"/>
      <c r="B8" s="49"/>
      <c r="C8" s="49"/>
      <c r="D8" s="49"/>
      <c r="E8" s="49"/>
      <c r="F8" s="27"/>
      <c r="G8" s="27"/>
    </row>
    <row r="9" spans="1:7" ht="15.75" x14ac:dyDescent="0.25">
      <c r="A9" s="41"/>
      <c r="B9" s="42">
        <v>0.875</v>
      </c>
      <c r="C9" s="43" t="s">
        <v>113</v>
      </c>
      <c r="D9" s="43" t="s">
        <v>114</v>
      </c>
      <c r="E9" s="40"/>
      <c r="F9" s="27" t="s">
        <v>139</v>
      </c>
      <c r="G9" s="27"/>
    </row>
    <row r="10" spans="1:7" ht="15.75" x14ac:dyDescent="0.25">
      <c r="A10" s="48"/>
      <c r="B10" s="48"/>
      <c r="C10" s="48"/>
      <c r="D10" s="48"/>
      <c r="E10" s="48"/>
      <c r="F10" s="27"/>
      <c r="G10" s="27"/>
    </row>
    <row r="11" spans="1:7" ht="15.75" x14ac:dyDescent="0.25">
      <c r="A11" s="48" t="s">
        <v>115</v>
      </c>
      <c r="B11" s="48"/>
      <c r="C11" s="48"/>
      <c r="D11" s="48"/>
      <c r="E11" s="48"/>
      <c r="F11" s="28"/>
      <c r="G11" s="28"/>
    </row>
    <row r="12" spans="1:7" ht="30" x14ac:dyDescent="0.25">
      <c r="A12" s="41"/>
      <c r="B12" s="42">
        <v>0.79166666666666663</v>
      </c>
      <c r="C12" s="43" t="s">
        <v>116</v>
      </c>
      <c r="D12" s="43" t="s">
        <v>117</v>
      </c>
      <c r="E12" s="40"/>
      <c r="F12" s="27" t="s">
        <v>106</v>
      </c>
      <c r="G12" s="27"/>
    </row>
    <row r="13" spans="1:7" ht="15.75" x14ac:dyDescent="0.25">
      <c r="A13" s="50"/>
      <c r="B13" s="50"/>
      <c r="C13" s="50"/>
      <c r="D13" s="50"/>
      <c r="E13" s="50"/>
      <c r="F13" s="27"/>
      <c r="G13" s="27"/>
    </row>
    <row r="14" spans="1:7" ht="30" x14ac:dyDescent="0.25">
      <c r="A14" s="41"/>
      <c r="B14" s="42">
        <v>0.875</v>
      </c>
      <c r="C14" s="43" t="s">
        <v>118</v>
      </c>
      <c r="D14" s="43" t="s">
        <v>119</v>
      </c>
      <c r="E14" s="40"/>
      <c r="F14" s="27" t="s">
        <v>140</v>
      </c>
      <c r="G14" s="27"/>
    </row>
    <row r="15" spans="1:7" ht="15.75" x14ac:dyDescent="0.25">
      <c r="A15" s="41"/>
      <c r="B15" s="41"/>
      <c r="C15" s="41"/>
      <c r="D15" s="41"/>
      <c r="E15" s="44"/>
      <c r="F15" s="30"/>
      <c r="G15" s="27"/>
    </row>
    <row r="16" spans="1:7" ht="15.75" x14ac:dyDescent="0.25">
      <c r="A16" s="48" t="s">
        <v>120</v>
      </c>
      <c r="B16" s="48"/>
      <c r="C16" s="48"/>
      <c r="D16" s="48"/>
      <c r="E16" s="48"/>
      <c r="F16" s="30"/>
      <c r="G16" s="27"/>
    </row>
    <row r="17" spans="1:7" ht="30" x14ac:dyDescent="0.25">
      <c r="A17" s="41"/>
      <c r="B17" s="42">
        <v>0.79166666666666663</v>
      </c>
      <c r="C17" s="43" t="s">
        <v>111</v>
      </c>
      <c r="D17" s="43" t="s">
        <v>117</v>
      </c>
      <c r="E17" s="40"/>
      <c r="F17" s="30" t="s">
        <v>108</v>
      </c>
      <c r="G17" s="27"/>
    </row>
    <row r="18" spans="1:7" ht="15.75" x14ac:dyDescent="0.25">
      <c r="A18" s="50"/>
      <c r="B18" s="50"/>
      <c r="C18" s="50"/>
      <c r="D18" s="50"/>
      <c r="E18" s="50"/>
      <c r="F18" s="30"/>
      <c r="G18" s="27"/>
    </row>
    <row r="19" spans="1:7" ht="30" x14ac:dyDescent="0.25">
      <c r="A19" s="41"/>
      <c r="B19" s="42">
        <v>0.875</v>
      </c>
      <c r="C19" s="43" t="s">
        <v>118</v>
      </c>
      <c r="D19" s="43" t="s">
        <v>112</v>
      </c>
      <c r="E19" s="40"/>
      <c r="F19" s="30" t="s">
        <v>141</v>
      </c>
      <c r="G19" s="32"/>
    </row>
    <row r="20" spans="1:7" ht="15.75" x14ac:dyDescent="0.25">
      <c r="A20" s="41"/>
      <c r="B20" s="41"/>
      <c r="C20" s="41"/>
      <c r="D20" s="41"/>
      <c r="E20" s="44"/>
      <c r="F20" s="31"/>
      <c r="G20" s="32"/>
    </row>
    <row r="21" spans="1:7" ht="15.75" x14ac:dyDescent="0.25">
      <c r="A21" s="48" t="s">
        <v>121</v>
      </c>
      <c r="B21" s="48"/>
      <c r="C21" s="48"/>
      <c r="D21" s="48"/>
      <c r="E21" s="48"/>
      <c r="F21" s="31"/>
      <c r="G21" s="32"/>
    </row>
    <row r="22" spans="1:7" ht="30" x14ac:dyDescent="0.25">
      <c r="A22" s="41"/>
      <c r="B22" s="42">
        <v>0.79166666666666663</v>
      </c>
      <c r="C22" s="43" t="s">
        <v>118</v>
      </c>
      <c r="D22" s="43" t="s">
        <v>117</v>
      </c>
      <c r="E22" s="40"/>
      <c r="F22" s="30" t="s">
        <v>173</v>
      </c>
      <c r="G22" s="1"/>
    </row>
    <row r="23" spans="1:7" ht="15.75" x14ac:dyDescent="0.25">
      <c r="A23" s="50"/>
      <c r="B23" s="50"/>
      <c r="C23" s="50"/>
      <c r="D23" s="50"/>
      <c r="E23" s="50"/>
      <c r="F23" s="30"/>
      <c r="G23" s="1"/>
    </row>
    <row r="24" spans="1:7" ht="30" x14ac:dyDescent="0.25">
      <c r="A24" s="41"/>
      <c r="B24" s="42">
        <v>0.875</v>
      </c>
      <c r="C24" s="43" t="s">
        <v>116</v>
      </c>
      <c r="D24" s="43" t="s">
        <v>119</v>
      </c>
      <c r="E24" s="40"/>
      <c r="F24" s="30" t="s">
        <v>174</v>
      </c>
      <c r="G24" s="33"/>
    </row>
    <row r="25" spans="1:7" ht="15.75" x14ac:dyDescent="0.25">
      <c r="A25" s="41"/>
      <c r="B25" s="41"/>
      <c r="C25" s="41"/>
      <c r="D25" s="41"/>
      <c r="E25" s="44"/>
      <c r="F25" s="31"/>
      <c r="G25" s="33"/>
    </row>
    <row r="26" spans="1:7" ht="15.75" x14ac:dyDescent="0.25">
      <c r="A26" s="48" t="s">
        <v>122</v>
      </c>
      <c r="B26" s="48"/>
      <c r="C26" s="48"/>
      <c r="D26" s="48"/>
      <c r="E26" s="48"/>
      <c r="F26" s="30"/>
      <c r="G26" s="1"/>
    </row>
    <row r="27" spans="1:7" ht="15.75" x14ac:dyDescent="0.25">
      <c r="A27" s="41"/>
      <c r="B27" s="42">
        <v>0.79166666666666663</v>
      </c>
      <c r="C27" s="43" t="s">
        <v>111</v>
      </c>
      <c r="D27" s="43" t="s">
        <v>114</v>
      </c>
      <c r="E27" s="40"/>
      <c r="F27" s="30" t="s">
        <v>207</v>
      </c>
      <c r="G27" s="1"/>
    </row>
    <row r="28" spans="1:7" ht="15.75" x14ac:dyDescent="0.25">
      <c r="A28" s="50"/>
      <c r="B28" s="50"/>
      <c r="C28" s="50"/>
      <c r="D28" s="50"/>
      <c r="E28" s="50"/>
      <c r="F28" s="30"/>
      <c r="G28" s="1"/>
    </row>
    <row r="29" spans="1:7" ht="30" x14ac:dyDescent="0.25">
      <c r="A29" s="41"/>
      <c r="B29" s="42">
        <v>0.875</v>
      </c>
      <c r="C29" s="43" t="s">
        <v>113</v>
      </c>
      <c r="D29" s="43" t="s">
        <v>112</v>
      </c>
      <c r="E29" s="40"/>
      <c r="F29" s="30" t="s">
        <v>175</v>
      </c>
      <c r="G29" s="1"/>
    </row>
    <row r="30" spans="1:7" ht="15.75" x14ac:dyDescent="0.25">
      <c r="A30" s="41"/>
      <c r="B30" s="41"/>
      <c r="C30" s="41"/>
      <c r="D30" s="41"/>
      <c r="E30" s="44"/>
      <c r="F30" s="30"/>
      <c r="G30" s="1"/>
    </row>
    <row r="31" spans="1:7" ht="15.75" x14ac:dyDescent="0.25">
      <c r="A31" s="48" t="s">
        <v>123</v>
      </c>
      <c r="B31" s="48"/>
      <c r="C31" s="48"/>
      <c r="D31" s="48"/>
      <c r="E31" s="48"/>
      <c r="F31" s="30"/>
      <c r="G31" s="1"/>
    </row>
    <row r="32" spans="1:7" ht="15.75" x14ac:dyDescent="0.25">
      <c r="A32" s="41"/>
      <c r="B32" s="42">
        <v>0.79166666666666663</v>
      </c>
      <c r="C32" s="43" t="s">
        <v>116</v>
      </c>
      <c r="D32" s="43" t="s">
        <v>114</v>
      </c>
      <c r="E32" s="40"/>
      <c r="F32" s="30" t="s">
        <v>203</v>
      </c>
      <c r="G32" s="1"/>
    </row>
    <row r="33" spans="1:7" ht="15.75" x14ac:dyDescent="0.25">
      <c r="A33" s="50"/>
      <c r="B33" s="50"/>
      <c r="C33" s="50"/>
      <c r="D33" s="50"/>
      <c r="E33" s="50"/>
      <c r="F33" s="30"/>
      <c r="G33" s="1"/>
    </row>
    <row r="34" spans="1:7" ht="30" x14ac:dyDescent="0.25">
      <c r="A34" s="41"/>
      <c r="B34" s="42">
        <v>0.875</v>
      </c>
      <c r="C34" s="43" t="s">
        <v>113</v>
      </c>
      <c r="D34" s="43" t="s">
        <v>119</v>
      </c>
      <c r="E34" s="40"/>
      <c r="F34" s="30" t="s">
        <v>175</v>
      </c>
      <c r="G34" s="1"/>
    </row>
    <row r="35" spans="1:7" ht="15.75" x14ac:dyDescent="0.25">
      <c r="F35" s="35"/>
      <c r="G35" s="1"/>
    </row>
    <row r="36" spans="1:7" ht="15.75" x14ac:dyDescent="0.25">
      <c r="F36" s="35"/>
      <c r="G36" s="1"/>
    </row>
    <row r="37" spans="1:7" ht="15.75" x14ac:dyDescent="0.25">
      <c r="A37" s="48" t="s">
        <v>124</v>
      </c>
      <c r="B37" s="48"/>
      <c r="C37" s="48"/>
      <c r="D37" s="48"/>
      <c r="E37" s="48"/>
      <c r="F37" s="35"/>
      <c r="G37" s="1"/>
    </row>
    <row r="38" spans="1:7" ht="15.75" x14ac:dyDescent="0.25">
      <c r="A38" s="41"/>
      <c r="B38" s="42">
        <v>0.79166666666666663</v>
      </c>
      <c r="C38" s="43" t="s">
        <v>113</v>
      </c>
      <c r="D38" s="43" t="s">
        <v>114</v>
      </c>
      <c r="E38" s="40"/>
      <c r="F38" s="35"/>
      <c r="G38" s="1"/>
    </row>
    <row r="39" spans="1:7" ht="15.75" x14ac:dyDescent="0.25">
      <c r="A39" s="50"/>
      <c r="B39" s="50"/>
      <c r="C39" s="50"/>
      <c r="D39" s="50"/>
      <c r="E39" s="50"/>
      <c r="F39" s="30"/>
      <c r="G39" s="1"/>
    </row>
    <row r="40" spans="1:7" ht="30" x14ac:dyDescent="0.25">
      <c r="A40" s="41"/>
      <c r="B40" s="42">
        <v>0.875</v>
      </c>
      <c r="C40" s="43" t="s">
        <v>111</v>
      </c>
      <c r="D40" s="43" t="s">
        <v>112</v>
      </c>
      <c r="E40" s="40"/>
      <c r="F40" s="30"/>
      <c r="G40" s="1"/>
    </row>
    <row r="41" spans="1:7" ht="15.75" x14ac:dyDescent="0.25">
      <c r="A41" s="48" t="s">
        <v>125</v>
      </c>
      <c r="B41" s="48"/>
      <c r="C41" s="48"/>
      <c r="D41" s="48"/>
      <c r="E41" s="48"/>
      <c r="F41" s="30"/>
      <c r="G41" s="1"/>
    </row>
    <row r="42" spans="1:7" ht="30" x14ac:dyDescent="0.25">
      <c r="A42" s="41"/>
      <c r="B42" s="42">
        <v>0.79166666666666663</v>
      </c>
      <c r="C42" s="43" t="s">
        <v>116</v>
      </c>
      <c r="D42" s="43" t="s">
        <v>117</v>
      </c>
      <c r="E42" s="40"/>
      <c r="F42" s="30"/>
      <c r="G42" s="1"/>
    </row>
    <row r="43" spans="1:7" ht="15.75" x14ac:dyDescent="0.25">
      <c r="A43" s="50"/>
      <c r="B43" s="50"/>
      <c r="C43" s="50"/>
      <c r="D43" s="50"/>
      <c r="E43" s="50"/>
      <c r="F43" s="30"/>
      <c r="G43" s="1"/>
    </row>
    <row r="44" spans="1:7" ht="30" x14ac:dyDescent="0.25">
      <c r="A44" s="41"/>
      <c r="B44" s="42">
        <v>0.875</v>
      </c>
      <c r="C44" s="43" t="s">
        <v>118</v>
      </c>
      <c r="D44" s="43" t="s">
        <v>119</v>
      </c>
      <c r="E44" s="40"/>
      <c r="F44" s="31"/>
      <c r="G44" s="32"/>
    </row>
    <row r="45" spans="1:7" ht="15.75" x14ac:dyDescent="0.25">
      <c r="A45" s="48" t="s">
        <v>126</v>
      </c>
      <c r="B45" s="48"/>
      <c r="C45" s="48"/>
      <c r="D45" s="48"/>
      <c r="E45" s="48"/>
      <c r="F45" s="31"/>
      <c r="G45" s="33"/>
    </row>
    <row r="46" spans="1:7" ht="30" x14ac:dyDescent="0.25">
      <c r="A46" s="41"/>
      <c r="B46" s="42">
        <v>0.79166666666666663</v>
      </c>
      <c r="C46" s="43" t="s">
        <v>111</v>
      </c>
      <c r="D46" s="43" t="s">
        <v>117</v>
      </c>
      <c r="E46" s="40"/>
      <c r="F46" s="35"/>
      <c r="G46" s="36"/>
    </row>
    <row r="47" spans="1:7" ht="15.75" x14ac:dyDescent="0.25">
      <c r="A47" s="50"/>
      <c r="B47" s="50"/>
      <c r="C47" s="50"/>
      <c r="D47" s="50"/>
      <c r="E47" s="50"/>
      <c r="F47" s="34"/>
      <c r="G47" s="36"/>
    </row>
    <row r="48" spans="1:7" ht="30" x14ac:dyDescent="0.25">
      <c r="A48" s="41"/>
      <c r="B48" s="42">
        <v>0.875</v>
      </c>
      <c r="C48" s="43" t="s">
        <v>118</v>
      </c>
      <c r="D48" s="43" t="s">
        <v>112</v>
      </c>
      <c r="E48" s="40"/>
      <c r="F48" s="34"/>
      <c r="G48" s="29"/>
    </row>
    <row r="49" spans="1:5" x14ac:dyDescent="0.25">
      <c r="A49" s="48" t="s">
        <v>127</v>
      </c>
      <c r="B49" s="48"/>
      <c r="C49" s="48"/>
      <c r="D49" s="48"/>
      <c r="E49" s="48"/>
    </row>
    <row r="50" spans="1:5" ht="30" x14ac:dyDescent="0.25">
      <c r="A50" s="41"/>
      <c r="B50" s="42">
        <v>0.79166666666666663</v>
      </c>
      <c r="C50" s="43" t="s">
        <v>116</v>
      </c>
      <c r="D50" s="43" t="s">
        <v>119</v>
      </c>
      <c r="E50" s="40"/>
    </row>
    <row r="51" spans="1:5" x14ac:dyDescent="0.25">
      <c r="A51" s="50"/>
      <c r="B51" s="50"/>
      <c r="C51" s="50"/>
      <c r="D51" s="50"/>
      <c r="E51" s="50"/>
    </row>
    <row r="52" spans="1:5" ht="30" x14ac:dyDescent="0.25">
      <c r="A52" s="41"/>
      <c r="B52" s="42">
        <v>0.875</v>
      </c>
      <c r="C52" s="43" t="s">
        <v>118</v>
      </c>
      <c r="D52" s="43" t="s">
        <v>117</v>
      </c>
      <c r="E52" s="40"/>
    </row>
    <row r="53" spans="1:5" x14ac:dyDescent="0.25">
      <c r="A53" s="48" t="s">
        <v>128</v>
      </c>
      <c r="B53" s="48"/>
      <c r="C53" s="48"/>
      <c r="D53" s="48"/>
      <c r="E53" s="48"/>
    </row>
    <row r="54" spans="1:5" x14ac:dyDescent="0.25">
      <c r="A54" s="41"/>
      <c r="B54" s="42">
        <v>0.79166666666666663</v>
      </c>
      <c r="C54" s="43" t="s">
        <v>111</v>
      </c>
      <c r="D54" s="43" t="s">
        <v>114</v>
      </c>
      <c r="E54" s="40"/>
    </row>
    <row r="55" spans="1:5" x14ac:dyDescent="0.25">
      <c r="A55" s="50"/>
      <c r="B55" s="50"/>
      <c r="C55" s="50"/>
      <c r="D55" s="50"/>
      <c r="E55" s="50"/>
    </row>
    <row r="56" spans="1:5" ht="30" x14ac:dyDescent="0.25">
      <c r="A56" s="41"/>
      <c r="B56" s="42">
        <v>0.875</v>
      </c>
      <c r="C56" s="43" t="s">
        <v>113</v>
      </c>
      <c r="D56" s="43" t="s">
        <v>112</v>
      </c>
      <c r="E56" s="40"/>
    </row>
    <row r="57" spans="1:5" x14ac:dyDescent="0.25">
      <c r="A57" s="48" t="s">
        <v>129</v>
      </c>
      <c r="B57" s="48"/>
      <c r="C57" s="48"/>
      <c r="D57" s="48"/>
      <c r="E57" s="48"/>
    </row>
    <row r="58" spans="1:5" x14ac:dyDescent="0.25">
      <c r="A58" s="41"/>
      <c r="B58" s="42">
        <v>0.79166666666666663</v>
      </c>
      <c r="C58" s="43" t="s">
        <v>113</v>
      </c>
      <c r="D58" s="43" t="s">
        <v>114</v>
      </c>
      <c r="E58" s="40"/>
    </row>
    <row r="59" spans="1:5" x14ac:dyDescent="0.25">
      <c r="A59" s="50"/>
      <c r="B59" s="50"/>
      <c r="C59" s="50"/>
      <c r="D59" s="50"/>
      <c r="E59" s="50"/>
    </row>
    <row r="60" spans="1:5" ht="30" x14ac:dyDescent="0.25">
      <c r="A60" s="41"/>
      <c r="B60" s="42">
        <v>0.875</v>
      </c>
      <c r="C60" s="43" t="s">
        <v>111</v>
      </c>
      <c r="D60" s="43" t="s">
        <v>112</v>
      </c>
      <c r="E60" s="40"/>
    </row>
    <row r="61" spans="1:5" x14ac:dyDescent="0.25">
      <c r="A61" s="48" t="s">
        <v>130</v>
      </c>
      <c r="B61" s="48"/>
      <c r="C61" s="48"/>
      <c r="D61" s="48"/>
      <c r="E61" s="48"/>
    </row>
    <row r="62" spans="1:5" x14ac:dyDescent="0.25">
      <c r="A62" s="41"/>
      <c r="B62" s="42">
        <v>0.79166666666666663</v>
      </c>
      <c r="C62" s="43" t="s">
        <v>116</v>
      </c>
      <c r="D62" s="43" t="s">
        <v>114</v>
      </c>
      <c r="E62" s="40"/>
    </row>
    <row r="63" spans="1:5" x14ac:dyDescent="0.25">
      <c r="A63" s="50"/>
      <c r="B63" s="50"/>
      <c r="C63" s="50"/>
      <c r="D63" s="50"/>
      <c r="E63" s="50"/>
    </row>
    <row r="64" spans="1:5" ht="30" x14ac:dyDescent="0.25">
      <c r="A64" s="41"/>
      <c r="B64" s="42">
        <v>0.875</v>
      </c>
      <c r="C64" s="43" t="s">
        <v>113</v>
      </c>
      <c r="D64" s="43" t="s">
        <v>119</v>
      </c>
      <c r="E64" s="40"/>
    </row>
    <row r="65" spans="1:5" x14ac:dyDescent="0.25">
      <c r="A65" s="48" t="s">
        <v>131</v>
      </c>
      <c r="B65" s="48"/>
      <c r="C65" s="48"/>
      <c r="D65" s="48"/>
      <c r="E65" s="48"/>
    </row>
    <row r="66" spans="1:5" ht="30" x14ac:dyDescent="0.25">
      <c r="A66" s="41"/>
      <c r="B66" s="42">
        <v>0.79166666666666663</v>
      </c>
      <c r="C66" s="43" t="s">
        <v>116</v>
      </c>
      <c r="D66" s="43" t="s">
        <v>117</v>
      </c>
      <c r="E66" s="40"/>
    </row>
    <row r="67" spans="1:5" x14ac:dyDescent="0.25">
      <c r="A67" s="50"/>
      <c r="B67" s="50"/>
      <c r="C67" s="50"/>
      <c r="D67" s="50"/>
      <c r="E67" s="50"/>
    </row>
    <row r="68" spans="1:5" ht="30" x14ac:dyDescent="0.25">
      <c r="A68" s="41"/>
      <c r="B68" s="42">
        <v>0.875</v>
      </c>
      <c r="C68" s="43" t="s">
        <v>118</v>
      </c>
      <c r="D68" s="43" t="s">
        <v>119</v>
      </c>
      <c r="E68" s="40"/>
    </row>
    <row r="69" spans="1:5" x14ac:dyDescent="0.25">
      <c r="A69" s="48" t="s">
        <v>132</v>
      </c>
      <c r="B69" s="48"/>
      <c r="C69" s="48"/>
      <c r="D69" s="48"/>
      <c r="E69" s="48"/>
    </row>
    <row r="70" spans="1:5" ht="30" x14ac:dyDescent="0.25">
      <c r="A70" s="41"/>
      <c r="B70" s="42">
        <v>0.79166666666666663</v>
      </c>
      <c r="C70" s="43" t="s">
        <v>111</v>
      </c>
      <c r="D70" s="43" t="s">
        <v>117</v>
      </c>
      <c r="E70" s="40"/>
    </row>
    <row r="71" spans="1:5" x14ac:dyDescent="0.25">
      <c r="A71" s="50"/>
      <c r="B71" s="50"/>
      <c r="C71" s="50"/>
      <c r="D71" s="50"/>
      <c r="E71" s="50"/>
    </row>
    <row r="72" spans="1:5" ht="30" x14ac:dyDescent="0.25">
      <c r="A72" s="41"/>
      <c r="B72" s="42">
        <v>0.875</v>
      </c>
      <c r="C72" s="43" t="s">
        <v>118</v>
      </c>
      <c r="D72" s="43" t="s">
        <v>112</v>
      </c>
      <c r="E72" s="40"/>
    </row>
    <row r="73" spans="1:5" x14ac:dyDescent="0.25">
      <c r="A73" s="48" t="s">
        <v>133</v>
      </c>
      <c r="B73" s="48"/>
      <c r="C73" s="48"/>
      <c r="D73" s="48"/>
      <c r="E73" s="48"/>
    </row>
    <row r="74" spans="1:5" ht="30" x14ac:dyDescent="0.25">
      <c r="A74" s="41"/>
      <c r="B74" s="42">
        <v>0.79166666666666663</v>
      </c>
      <c r="C74" s="43" t="s">
        <v>116</v>
      </c>
      <c r="D74" s="43" t="s">
        <v>119</v>
      </c>
      <c r="E74" s="40"/>
    </row>
    <row r="75" spans="1:5" x14ac:dyDescent="0.25">
      <c r="A75" s="50"/>
      <c r="B75" s="50"/>
      <c r="C75" s="50"/>
      <c r="D75" s="50"/>
      <c r="E75" s="50"/>
    </row>
    <row r="76" spans="1:5" ht="30" x14ac:dyDescent="0.25">
      <c r="A76" s="41"/>
      <c r="B76" s="42">
        <v>0.875</v>
      </c>
      <c r="C76" s="43" t="s">
        <v>118</v>
      </c>
      <c r="D76" s="43" t="s">
        <v>117</v>
      </c>
      <c r="E76" s="40"/>
    </row>
    <row r="77" spans="1:5" x14ac:dyDescent="0.25">
      <c r="A77" s="48" t="s">
        <v>134</v>
      </c>
      <c r="B77" s="48"/>
      <c r="C77" s="48"/>
      <c r="D77" s="48"/>
      <c r="E77" s="48"/>
    </row>
    <row r="78" spans="1:5" x14ac:dyDescent="0.25">
      <c r="A78" s="41"/>
      <c r="B78" s="42">
        <v>0.79166666666666663</v>
      </c>
      <c r="C78" s="43" t="s">
        <v>111</v>
      </c>
      <c r="D78" s="43" t="s">
        <v>114</v>
      </c>
      <c r="E78" s="40"/>
    </row>
    <row r="79" spans="1:5" x14ac:dyDescent="0.25">
      <c r="A79" s="50"/>
      <c r="B79" s="50"/>
      <c r="C79" s="50"/>
      <c r="D79" s="50"/>
      <c r="E79" s="50"/>
    </row>
    <row r="80" spans="1:5" ht="30" x14ac:dyDescent="0.25">
      <c r="A80" s="41"/>
      <c r="B80" s="42">
        <v>0.875</v>
      </c>
      <c r="C80" s="43" t="s">
        <v>113</v>
      </c>
      <c r="D80" s="43" t="s">
        <v>112</v>
      </c>
      <c r="E80" s="40"/>
    </row>
    <row r="81" spans="1:5" x14ac:dyDescent="0.25">
      <c r="A81" s="48" t="s">
        <v>135</v>
      </c>
      <c r="B81" s="48"/>
      <c r="C81" s="48"/>
      <c r="D81" s="48"/>
      <c r="E81" s="48"/>
    </row>
    <row r="82" spans="1:5" x14ac:dyDescent="0.25">
      <c r="A82" s="41"/>
      <c r="B82" s="42">
        <v>0.79166666666666663</v>
      </c>
      <c r="C82" s="43" t="s">
        <v>116</v>
      </c>
      <c r="D82" s="43" t="s">
        <v>114</v>
      </c>
      <c r="E82" s="40"/>
    </row>
    <row r="83" spans="1:5" x14ac:dyDescent="0.25">
      <c r="A83" s="50"/>
      <c r="B83" s="50"/>
      <c r="C83" s="50"/>
      <c r="D83" s="50"/>
      <c r="E83" s="50"/>
    </row>
    <row r="84" spans="1:5" ht="30" x14ac:dyDescent="0.25">
      <c r="A84" s="41"/>
      <c r="B84" s="42">
        <v>0.875</v>
      </c>
      <c r="C84" s="43" t="s">
        <v>113</v>
      </c>
      <c r="D84" s="43" t="s">
        <v>119</v>
      </c>
      <c r="E84" s="40"/>
    </row>
    <row r="85" spans="1:5" x14ac:dyDescent="0.25">
      <c r="A85" s="48" t="s">
        <v>136</v>
      </c>
      <c r="B85" s="48"/>
      <c r="C85" s="48"/>
      <c r="D85" s="48"/>
      <c r="E85" s="48"/>
    </row>
    <row r="86" spans="1:5" x14ac:dyDescent="0.25">
      <c r="A86" s="41"/>
      <c r="B86" s="42">
        <v>0.79166666666666663</v>
      </c>
      <c r="C86" s="43" t="s">
        <v>113</v>
      </c>
      <c r="D86" s="43" t="s">
        <v>114</v>
      </c>
      <c r="E86" s="40"/>
    </row>
    <row r="87" spans="1:5" x14ac:dyDescent="0.25">
      <c r="A87" s="50"/>
      <c r="B87" s="50"/>
      <c r="C87" s="50"/>
      <c r="D87" s="50"/>
      <c r="E87" s="50"/>
    </row>
    <row r="88" spans="1:5" ht="30" x14ac:dyDescent="0.25">
      <c r="A88" s="41"/>
      <c r="B88" s="42">
        <v>0.875</v>
      </c>
      <c r="C88" s="43" t="s">
        <v>111</v>
      </c>
      <c r="D88" s="43" t="s">
        <v>112</v>
      </c>
      <c r="E88" s="40"/>
    </row>
    <row r="89" spans="1:5" x14ac:dyDescent="0.25">
      <c r="A89" s="48" t="s">
        <v>137</v>
      </c>
      <c r="B89" s="48"/>
      <c r="C89" s="48"/>
      <c r="D89" s="48"/>
      <c r="E89" s="48"/>
    </row>
    <row r="90" spans="1:5" ht="30" x14ac:dyDescent="0.25">
      <c r="A90" s="41"/>
      <c r="B90" s="42">
        <v>0.79166666666666663</v>
      </c>
      <c r="C90" s="43" t="s">
        <v>116</v>
      </c>
      <c r="D90" s="43" t="s">
        <v>117</v>
      </c>
      <c r="E90" s="40"/>
    </row>
    <row r="91" spans="1:5" x14ac:dyDescent="0.25">
      <c r="A91" s="50"/>
      <c r="B91" s="50"/>
      <c r="C91" s="50"/>
      <c r="D91" s="50"/>
      <c r="E91" s="50"/>
    </row>
    <row r="92" spans="1:5" ht="30" x14ac:dyDescent="0.25">
      <c r="A92" s="41"/>
      <c r="B92" s="42">
        <v>0.875</v>
      </c>
      <c r="C92" s="43" t="s">
        <v>118</v>
      </c>
      <c r="D92" s="43" t="s">
        <v>119</v>
      </c>
      <c r="E92" s="40"/>
    </row>
  </sheetData>
  <mergeCells count="43">
    <mergeCell ref="A87:E87"/>
    <mergeCell ref="A89:E89"/>
    <mergeCell ref="A91:E91"/>
    <mergeCell ref="A77:E77"/>
    <mergeCell ref="A79:E79"/>
    <mergeCell ref="A81:E81"/>
    <mergeCell ref="A83:E83"/>
    <mergeCell ref="A85:E85"/>
    <mergeCell ref="A67:E67"/>
    <mergeCell ref="A69:E69"/>
    <mergeCell ref="A71:E71"/>
    <mergeCell ref="A73:E73"/>
    <mergeCell ref="A75:E75"/>
    <mergeCell ref="A57:E57"/>
    <mergeCell ref="A59:E59"/>
    <mergeCell ref="A61:E61"/>
    <mergeCell ref="A63:E63"/>
    <mergeCell ref="A65:E65"/>
    <mergeCell ref="A47:E47"/>
    <mergeCell ref="A49:E49"/>
    <mergeCell ref="A51:E51"/>
    <mergeCell ref="A53:E53"/>
    <mergeCell ref="A55:E55"/>
    <mergeCell ref="A37:E37"/>
    <mergeCell ref="A39:E39"/>
    <mergeCell ref="A41:E41"/>
    <mergeCell ref="A43:E43"/>
    <mergeCell ref="A45:E45"/>
    <mergeCell ref="A23:E23"/>
    <mergeCell ref="A26:E26"/>
    <mergeCell ref="A28:E28"/>
    <mergeCell ref="A31:E31"/>
    <mergeCell ref="A33:E33"/>
    <mergeCell ref="A11:E11"/>
    <mergeCell ref="A13:E13"/>
    <mergeCell ref="A16:E16"/>
    <mergeCell ref="A18:E18"/>
    <mergeCell ref="A21:E21"/>
    <mergeCell ref="A1:F1"/>
    <mergeCell ref="A2:F2"/>
    <mergeCell ref="A6:E6"/>
    <mergeCell ref="A8:E8"/>
    <mergeCell ref="A10:E10"/>
  </mergeCells>
  <hyperlinks>
    <hyperlink ref="C7" r:id="rId1" display="http://www.allprosoftware.net/fastballschedule/aplsteam6.htm"/>
    <hyperlink ref="D7" r:id="rId2" display="http://www.allprosoftware.net/fastballschedule/aplsteam7.htm"/>
    <hyperlink ref="C9" r:id="rId3" display="http://www.allprosoftware.net/fastballschedule/aplsteam8.htm"/>
    <hyperlink ref="D9" r:id="rId4" display="http://www.allprosoftware.net/fastballschedule/aplsteam5.htm"/>
    <hyperlink ref="C12" r:id="rId5" display="http://www.allprosoftware.net/fastballschedule/aplsteam7.htm"/>
    <hyperlink ref="D12" r:id="rId6" display="http://www.allprosoftware.net/fastballschedule/aplsteam8.htm"/>
    <hyperlink ref="C14" r:id="rId7" display="http://www.allprosoftware.net/fastballschedule/aplsteam5.htm"/>
    <hyperlink ref="D14" r:id="rId8" display="http://www.allprosoftware.net/fastballschedule/aplsteam6.htm"/>
    <hyperlink ref="C17" r:id="rId9" display="http://www.allprosoftware.net/fastballschedule/aplsteam6.htm"/>
    <hyperlink ref="D17" r:id="rId10" display="http://www.allprosoftware.net/fastballschedule/aplsteam8.htm"/>
    <hyperlink ref="C19" r:id="rId11" display="http://www.allprosoftware.net/fastballschedule/aplsteam5.htm"/>
    <hyperlink ref="D19" r:id="rId12" display="http://www.allprosoftware.net/fastballschedule/aplsteam7.htm"/>
    <hyperlink ref="C22" r:id="rId13" display="http://www.allprosoftware.net/fastballschedule/aplsteam5.htm"/>
    <hyperlink ref="D22" r:id="rId14" display="http://www.allprosoftware.net/fastballschedule/aplsteam8.htm"/>
    <hyperlink ref="C24" r:id="rId15" display="http://www.allprosoftware.net/fastballschedule/aplsteam7.htm"/>
    <hyperlink ref="D24" r:id="rId16" display="http://www.allprosoftware.net/fastballschedule/aplsteam6.htm"/>
    <hyperlink ref="C27" r:id="rId17" display="http://www.allprosoftware.net/fastballschedule/aplsteam6.htm"/>
    <hyperlink ref="D27" r:id="rId18" display="http://www.allprosoftware.net/fastballschedule/aplsteam5.htm"/>
    <hyperlink ref="C29" r:id="rId19" display="http://www.allprosoftware.net/fastballschedule/aplsteam8.htm"/>
    <hyperlink ref="D29" r:id="rId20" display="http://www.allprosoftware.net/fastballschedule/aplsteam7.htm"/>
    <hyperlink ref="C32" r:id="rId21" display="http://www.allprosoftware.net/fastballschedule/aplsteam7.htm"/>
    <hyperlink ref="D32" r:id="rId22" display="http://www.allprosoftware.net/fastballschedule/aplsteam5.htm"/>
    <hyperlink ref="C34" r:id="rId23" display="http://www.allprosoftware.net/fastballschedule/aplsteam8.htm"/>
    <hyperlink ref="D34" r:id="rId24" display="http://www.allprosoftware.net/fastballschedule/aplsteam6.htm"/>
    <hyperlink ref="C38" r:id="rId25" display="http://www.allprosoftware.net/fastballschedule/aplsteam8.htm"/>
    <hyperlink ref="D38" r:id="rId26" display="http://www.allprosoftware.net/fastballschedule/aplsteam5.htm"/>
    <hyperlink ref="C40" r:id="rId27" display="http://www.allprosoftware.net/fastballschedule/aplsteam6.htm"/>
    <hyperlink ref="D40" r:id="rId28" display="http://www.allprosoftware.net/fastballschedule/aplsteam7.htm"/>
    <hyperlink ref="C42" r:id="rId29" display="http://www.allprosoftware.net/fastballschedule/aplsteam7.htm"/>
    <hyperlink ref="D42" r:id="rId30" display="http://www.allprosoftware.net/fastballschedule/aplsteam8.htm"/>
    <hyperlink ref="C44" r:id="rId31" display="http://www.allprosoftware.net/fastballschedule/aplsteam5.htm"/>
    <hyperlink ref="D44" r:id="rId32" display="http://www.allprosoftware.net/fastballschedule/aplsteam6.htm"/>
    <hyperlink ref="C46" r:id="rId33" display="http://www.allprosoftware.net/fastballschedule/aplsteam6.htm"/>
    <hyperlink ref="D46" r:id="rId34" display="http://www.allprosoftware.net/fastballschedule/aplsteam8.htm"/>
    <hyperlink ref="C48" r:id="rId35" display="http://www.allprosoftware.net/fastballschedule/aplsteam5.htm"/>
    <hyperlink ref="D48" r:id="rId36" display="http://www.allprosoftware.net/fastballschedule/aplsteam7.htm"/>
    <hyperlink ref="C50" r:id="rId37" display="http://www.allprosoftware.net/fastballschedule/aplsteam7.htm"/>
    <hyperlink ref="D50" r:id="rId38" display="http://www.allprosoftware.net/fastballschedule/aplsteam6.htm"/>
    <hyperlink ref="C52" r:id="rId39" display="http://www.allprosoftware.net/fastballschedule/aplsteam5.htm"/>
    <hyperlink ref="D52" r:id="rId40" display="http://www.allprosoftware.net/fastballschedule/aplsteam8.htm"/>
    <hyperlink ref="C54" r:id="rId41" display="http://www.allprosoftware.net/fastballschedule/aplsteam6.htm"/>
    <hyperlink ref="D54" r:id="rId42" display="http://www.allprosoftware.net/fastballschedule/aplsteam5.htm"/>
    <hyperlink ref="C56" r:id="rId43" display="http://www.allprosoftware.net/fastballschedule/aplsteam8.htm"/>
    <hyperlink ref="D56" r:id="rId44" display="http://www.allprosoftware.net/fastballschedule/aplsteam7.htm"/>
    <hyperlink ref="C58" r:id="rId45" display="http://www.allprosoftware.net/fastballschedule/aplsteam8.htm"/>
    <hyperlink ref="D58" r:id="rId46" display="http://www.allprosoftware.net/fastballschedule/aplsteam5.htm"/>
    <hyperlink ref="C60" r:id="rId47" display="http://www.allprosoftware.net/fastballschedule/aplsteam6.htm"/>
    <hyperlink ref="D60" r:id="rId48" display="http://www.allprosoftware.net/fastballschedule/aplsteam7.htm"/>
    <hyperlink ref="C62" r:id="rId49" display="http://www.allprosoftware.net/fastballschedule/aplsteam7.htm"/>
    <hyperlink ref="D62" r:id="rId50" display="http://www.allprosoftware.net/fastballschedule/aplsteam5.htm"/>
    <hyperlink ref="C64" r:id="rId51" display="http://www.allprosoftware.net/fastballschedule/aplsteam8.htm"/>
    <hyperlink ref="D64" r:id="rId52" display="http://www.allprosoftware.net/fastballschedule/aplsteam6.htm"/>
    <hyperlink ref="C66" r:id="rId53" display="http://www.allprosoftware.net/fastballschedule/aplsteam7.htm"/>
    <hyperlink ref="D66" r:id="rId54" display="http://www.allprosoftware.net/fastballschedule/aplsteam8.htm"/>
    <hyperlink ref="C68" r:id="rId55" display="http://www.allprosoftware.net/fastballschedule/aplsteam5.htm"/>
    <hyperlink ref="D68" r:id="rId56" display="http://www.allprosoftware.net/fastballschedule/aplsteam6.htm"/>
    <hyperlink ref="C70" r:id="rId57" display="http://www.allprosoftware.net/fastballschedule/aplsteam6.htm"/>
    <hyperlink ref="D70" r:id="rId58" display="http://www.allprosoftware.net/fastballschedule/aplsteam8.htm"/>
    <hyperlink ref="C72" r:id="rId59" display="http://www.allprosoftware.net/fastballschedule/aplsteam5.htm"/>
    <hyperlink ref="D72" r:id="rId60" display="http://www.allprosoftware.net/fastballschedule/aplsteam7.htm"/>
    <hyperlink ref="C74" r:id="rId61" display="http://www.allprosoftware.net/fastballschedule/aplsteam7.htm"/>
    <hyperlink ref="D74" r:id="rId62" display="http://www.allprosoftware.net/fastballschedule/aplsteam6.htm"/>
    <hyperlink ref="C76" r:id="rId63" display="http://www.allprosoftware.net/fastballschedule/aplsteam5.htm"/>
    <hyperlink ref="D76" r:id="rId64" display="http://www.allprosoftware.net/fastballschedule/aplsteam8.htm"/>
    <hyperlink ref="C78" r:id="rId65" display="http://www.allprosoftware.net/fastballschedule/aplsteam6.htm"/>
    <hyperlink ref="D78" r:id="rId66" display="http://www.allprosoftware.net/fastballschedule/aplsteam5.htm"/>
    <hyperlink ref="C80" r:id="rId67" display="http://www.allprosoftware.net/fastballschedule/aplsteam8.htm"/>
    <hyperlink ref="D80" r:id="rId68" display="http://www.allprosoftware.net/fastballschedule/aplsteam7.htm"/>
    <hyperlink ref="C82" r:id="rId69" display="http://www.allprosoftware.net/fastballschedule/aplsteam7.htm"/>
    <hyperlink ref="D82" r:id="rId70" display="http://www.allprosoftware.net/fastballschedule/aplsteam5.htm"/>
    <hyperlink ref="C84" r:id="rId71" display="http://www.allprosoftware.net/fastballschedule/aplsteam8.htm"/>
    <hyperlink ref="D84" r:id="rId72" display="http://www.allprosoftware.net/fastballschedule/aplsteam6.htm"/>
    <hyperlink ref="C86" r:id="rId73" display="http://www.allprosoftware.net/fastballschedule/aplsteam8.htm"/>
    <hyperlink ref="D86" r:id="rId74" display="http://www.allprosoftware.net/fastballschedule/aplsteam5.htm"/>
    <hyperlink ref="C88" r:id="rId75" display="http://www.allprosoftware.net/fastballschedule/aplsteam6.htm"/>
    <hyperlink ref="D88" r:id="rId76" display="http://www.allprosoftware.net/fastballschedule/aplsteam7.htm"/>
    <hyperlink ref="C90" r:id="rId77" display="http://www.allprosoftware.net/fastballschedule/aplsteam7.htm"/>
    <hyperlink ref="D90" r:id="rId78" display="http://www.allprosoftware.net/fastballschedule/aplsteam8.htm"/>
    <hyperlink ref="C92" r:id="rId79" display="http://www.allprosoftware.net/fastballschedule/aplsteam5.htm"/>
    <hyperlink ref="D92" r:id="rId80" display="http://www.allprosoftware.net/fastballschedule/aplsteam6.htm"/>
  </hyperlinks>
  <pageMargins left="0.25" right="0.25" top="0.25" bottom="0.25" header="0.3" footer="0.3"/>
  <pageSetup orientation="portrait" horizontalDpi="4294967293" verticalDpi="4294967293" r:id="rId81"/>
  <drawing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1" sqref="E1"/>
    </sheetView>
  </sheetViews>
  <sheetFormatPr defaultRowHeight="15" x14ac:dyDescent="0.25"/>
  <cols>
    <col min="1" max="1" width="18.28515625" customWidth="1"/>
  </cols>
  <sheetData>
    <row r="1" spans="1:9" x14ac:dyDescent="0.25">
      <c r="A1" s="8" t="s">
        <v>57</v>
      </c>
      <c r="B1" s="8"/>
      <c r="C1" s="8"/>
      <c r="D1" s="8"/>
      <c r="E1" s="39" t="s">
        <v>204</v>
      </c>
      <c r="F1" s="8"/>
      <c r="G1" s="8"/>
      <c r="H1" s="8"/>
      <c r="I1" s="9"/>
    </row>
    <row r="2" spans="1:9" x14ac:dyDescent="0.25">
      <c r="A2" s="8"/>
      <c r="B2" s="8"/>
      <c r="C2" s="8"/>
      <c r="D2" s="8"/>
      <c r="E2" s="8"/>
      <c r="F2" s="8"/>
      <c r="G2" s="8"/>
      <c r="H2" s="8"/>
      <c r="I2" s="9"/>
    </row>
    <row r="3" spans="1:9" x14ac:dyDescent="0.25">
      <c r="A3" s="8" t="s">
        <v>58</v>
      </c>
      <c r="B3" s="8"/>
      <c r="C3" s="8"/>
      <c r="D3" s="8"/>
      <c r="E3" s="8"/>
      <c r="F3" s="8"/>
      <c r="G3" s="8"/>
      <c r="H3" s="8"/>
      <c r="I3" s="9"/>
    </row>
    <row r="4" spans="1:9" x14ac:dyDescent="0.25">
      <c r="A4" s="8" t="s">
        <v>59</v>
      </c>
      <c r="B4" s="8"/>
      <c r="C4" s="8"/>
      <c r="D4" s="8"/>
      <c r="E4" s="8"/>
      <c r="F4" s="8"/>
      <c r="G4" s="8"/>
      <c r="H4" s="8"/>
      <c r="I4" s="9"/>
    </row>
    <row r="5" spans="1:9" x14ac:dyDescent="0.25">
      <c r="A5" t="s">
        <v>100</v>
      </c>
      <c r="B5" s="8"/>
      <c r="C5" s="8"/>
      <c r="D5" s="8"/>
      <c r="E5" s="8"/>
      <c r="F5" s="8"/>
      <c r="G5" s="8"/>
      <c r="H5" s="8"/>
      <c r="I5" s="9"/>
    </row>
    <row r="6" spans="1:9" x14ac:dyDescent="0.25">
      <c r="A6" t="s">
        <v>101</v>
      </c>
      <c r="B6" s="8"/>
      <c r="C6" s="8"/>
      <c r="D6" s="8"/>
      <c r="E6" s="8"/>
      <c r="F6" s="8"/>
      <c r="G6" s="8"/>
      <c r="H6" s="8"/>
      <c r="I6" s="9"/>
    </row>
    <row r="7" spans="1:9" x14ac:dyDescent="0.25">
      <c r="A7" s="8"/>
      <c r="B7" s="8"/>
      <c r="C7" s="8"/>
      <c r="D7" s="8"/>
      <c r="E7" s="8"/>
      <c r="F7" s="8"/>
      <c r="G7" s="8"/>
      <c r="H7" s="8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x14ac:dyDescent="0.25">
      <c r="A9" s="9" t="s">
        <v>60</v>
      </c>
      <c r="B9" s="9"/>
      <c r="C9" s="9"/>
      <c r="D9" s="9"/>
      <c r="E9" s="9"/>
      <c r="F9" s="9"/>
      <c r="G9" s="9"/>
      <c r="H9" s="9"/>
      <c r="I9" s="9"/>
    </row>
    <row r="10" spans="1:9" x14ac:dyDescent="0.25">
      <c r="A10" s="10" t="s">
        <v>75</v>
      </c>
      <c r="B10" t="s">
        <v>104</v>
      </c>
      <c r="C10" t="s">
        <v>203</v>
      </c>
      <c r="D10" s="18"/>
      <c r="E10" s="18"/>
      <c r="F10" s="18"/>
      <c r="H10" s="9"/>
      <c r="I10" s="9"/>
    </row>
    <row r="11" spans="1:9" x14ac:dyDescent="0.25">
      <c r="A11" s="10" t="s">
        <v>70</v>
      </c>
      <c r="B11" t="s">
        <v>105</v>
      </c>
      <c r="C11" t="s">
        <v>174</v>
      </c>
      <c r="G11" s="8"/>
      <c r="H11" s="9"/>
      <c r="I11" s="9"/>
    </row>
    <row r="12" spans="1:9" x14ac:dyDescent="0.25">
      <c r="A12" s="10" t="s">
        <v>71</v>
      </c>
      <c r="B12" t="s">
        <v>106</v>
      </c>
      <c r="C12" t="s">
        <v>175</v>
      </c>
      <c r="H12" s="9"/>
      <c r="I12" s="9"/>
    </row>
    <row r="13" spans="1:9" x14ac:dyDescent="0.25">
      <c r="A13" s="10" t="s">
        <v>72</v>
      </c>
      <c r="B13" t="s">
        <v>184</v>
      </c>
      <c r="G13" s="8"/>
      <c r="H13" s="9"/>
      <c r="I13" s="9"/>
    </row>
    <row r="14" spans="1:9" x14ac:dyDescent="0.25">
      <c r="A14" s="10" t="s">
        <v>73</v>
      </c>
      <c r="B14" t="s">
        <v>107</v>
      </c>
      <c r="C14" t="s">
        <v>173</v>
      </c>
      <c r="G14" s="19"/>
      <c r="H14" s="9"/>
      <c r="I14" s="9"/>
    </row>
    <row r="15" spans="1:9" x14ac:dyDescent="0.25">
      <c r="A15" s="10" t="s">
        <v>74</v>
      </c>
      <c r="B15" t="s">
        <v>108</v>
      </c>
      <c r="C15" t="s">
        <v>175</v>
      </c>
      <c r="G15" s="8"/>
      <c r="H15" s="9"/>
      <c r="I15" s="9"/>
    </row>
    <row r="16" spans="1:9" x14ac:dyDescent="0.25">
      <c r="A16" s="10"/>
      <c r="B16" s="8"/>
      <c r="C16" s="8"/>
      <c r="D16" s="8"/>
      <c r="E16" s="8"/>
      <c r="F16" s="8"/>
      <c r="G16" s="9"/>
      <c r="H16" s="9"/>
      <c r="I16" s="9"/>
    </row>
    <row r="17" spans="1:9" x14ac:dyDescent="0.25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9"/>
      <c r="B18" s="11" t="s">
        <v>25</v>
      </c>
      <c r="C18" s="11" t="s">
        <v>61</v>
      </c>
      <c r="D18" s="11" t="s">
        <v>62</v>
      </c>
      <c r="E18" s="11" t="s">
        <v>63</v>
      </c>
      <c r="F18" s="11" t="s">
        <v>64</v>
      </c>
      <c r="G18" s="11" t="s">
        <v>65</v>
      </c>
      <c r="H18" s="11" t="s">
        <v>66</v>
      </c>
      <c r="I18" s="11" t="s">
        <v>67</v>
      </c>
    </row>
    <row r="19" spans="1:9" x14ac:dyDescent="0.25">
      <c r="A19" t="s">
        <v>68</v>
      </c>
      <c r="B19" s="11">
        <v>6</v>
      </c>
      <c r="C19" s="11">
        <v>5</v>
      </c>
      <c r="D19" s="11">
        <v>0</v>
      </c>
      <c r="E19" s="11">
        <v>1</v>
      </c>
      <c r="F19" s="20">
        <v>60</v>
      </c>
      <c r="G19" s="11">
        <v>26</v>
      </c>
      <c r="H19" s="11">
        <f>F19-G19</f>
        <v>34</v>
      </c>
      <c r="I19" s="11">
        <f>C19*2+E19</f>
        <v>11</v>
      </c>
    </row>
    <row r="20" spans="1:9" x14ac:dyDescent="0.25">
      <c r="A20" t="s">
        <v>102</v>
      </c>
      <c r="B20" s="11">
        <v>5</v>
      </c>
      <c r="C20" s="11">
        <v>2</v>
      </c>
      <c r="D20" s="11">
        <v>2</v>
      </c>
      <c r="E20" s="11">
        <v>1</v>
      </c>
      <c r="F20" s="11">
        <v>39</v>
      </c>
      <c r="G20" s="11">
        <v>33</v>
      </c>
      <c r="H20" s="11">
        <f>F20-G20</f>
        <v>6</v>
      </c>
      <c r="I20" s="11">
        <f>C20*2+E20</f>
        <v>5</v>
      </c>
    </row>
    <row r="21" spans="1:9" x14ac:dyDescent="0.25">
      <c r="A21" t="s">
        <v>69</v>
      </c>
      <c r="B21" s="11">
        <v>5</v>
      </c>
      <c r="C21" s="11">
        <v>2</v>
      </c>
      <c r="D21" s="11">
        <v>3</v>
      </c>
      <c r="E21" s="11">
        <v>0</v>
      </c>
      <c r="F21" s="11">
        <v>27</v>
      </c>
      <c r="G21" s="11">
        <v>33</v>
      </c>
      <c r="H21" s="11">
        <f>F21-G21</f>
        <v>-6</v>
      </c>
      <c r="I21" s="11">
        <f>C21*2+E21</f>
        <v>4</v>
      </c>
    </row>
    <row r="22" spans="1:9" x14ac:dyDescent="0.25">
      <c r="A22" t="s">
        <v>103</v>
      </c>
      <c r="B22" s="11">
        <v>6</v>
      </c>
      <c r="C22" s="11">
        <v>1</v>
      </c>
      <c r="D22" s="11">
        <v>5</v>
      </c>
      <c r="E22" s="11">
        <v>0</v>
      </c>
      <c r="F22" s="11">
        <v>22</v>
      </c>
      <c r="G22" s="11">
        <v>56</v>
      </c>
      <c r="H22" s="11">
        <f>F22-G22</f>
        <v>-34</v>
      </c>
      <c r="I22" s="11">
        <f>C22*2+E22</f>
        <v>2</v>
      </c>
    </row>
  </sheetData>
  <sortState ref="A19:I22">
    <sortCondition descending="1" ref="I19:I22"/>
    <sortCondition descending="1" ref="C19:C22"/>
    <sortCondition descending="1" ref="H19:H22"/>
    <sortCondition ref="B19:B22"/>
  </sortState>
  <pageMargins left="0.25" right="0.25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H24" sqref="H24"/>
    </sheetView>
  </sheetViews>
  <sheetFormatPr defaultRowHeight="15" x14ac:dyDescent="0.25"/>
  <cols>
    <col min="1" max="1" width="19.28515625" customWidth="1"/>
    <col min="2" max="2" width="4.7109375" bestFit="1" customWidth="1"/>
    <col min="3" max="3" width="7.85546875" bestFit="1" customWidth="1"/>
    <col min="4" max="4" width="6" bestFit="1" customWidth="1"/>
    <col min="5" max="5" width="7.7109375" bestFit="1" customWidth="1"/>
    <col min="6" max="6" width="7.5703125" bestFit="1" customWidth="1"/>
    <col min="7" max="7" width="11.140625" bestFit="1" customWidth="1"/>
    <col min="8" max="8" width="10.5703125" bestFit="1" customWidth="1"/>
    <col min="9" max="9" width="4.42578125" bestFit="1" customWidth="1"/>
    <col min="10" max="10" width="7.28515625" bestFit="1" customWidth="1"/>
    <col min="11" max="11" width="4.42578125" bestFit="1" customWidth="1"/>
    <col min="12" max="13" width="6.140625" bestFit="1" customWidth="1"/>
    <col min="14" max="14" width="5.85546875" bestFit="1" customWidth="1"/>
    <col min="15" max="15" width="3.5703125" bestFit="1" customWidth="1"/>
    <col min="16" max="16" width="6.28515625" bestFit="1" customWidth="1"/>
    <col min="17" max="18" width="6.140625" bestFit="1" customWidth="1"/>
  </cols>
  <sheetData>
    <row r="1" spans="1:18" ht="15.75" x14ac:dyDescent="0.25">
      <c r="A1" s="1" t="s">
        <v>79</v>
      </c>
      <c r="B1" s="51" t="s">
        <v>204</v>
      </c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5.75" x14ac:dyDescent="0.25">
      <c r="A3" s="1" t="s">
        <v>166</v>
      </c>
      <c r="B3" s="1">
        <f>'First Nation Seminoles'!B21</f>
        <v>5</v>
      </c>
      <c r="C3" s="1">
        <f>'First Nation Seminoles'!C21</f>
        <v>138</v>
      </c>
      <c r="D3" s="1">
        <f>'First Nation Seminoles'!D21</f>
        <v>39</v>
      </c>
      <c r="E3" s="1">
        <f>'First Nation Seminoles'!E21</f>
        <v>47</v>
      </c>
      <c r="F3" s="1">
        <f>'First Nation Seminoles'!F21</f>
        <v>36</v>
      </c>
      <c r="G3" s="1">
        <f>'First Nation Seminoles'!G21</f>
        <v>5</v>
      </c>
      <c r="H3" s="1">
        <f>'First Nation Seminoles'!H21</f>
        <v>4</v>
      </c>
      <c r="I3" s="1">
        <f>'First Nation Seminoles'!I21</f>
        <v>2</v>
      </c>
      <c r="J3" s="1">
        <f>'First Nation Seminoles'!J21</f>
        <v>33</v>
      </c>
      <c r="K3" s="1">
        <f>'First Nation Seminoles'!K21</f>
        <v>13</v>
      </c>
      <c r="L3" s="1">
        <f>'First Nation Seminoles'!L21</f>
        <v>25</v>
      </c>
      <c r="M3" s="1">
        <f>'First Nation Seminoles'!M21</f>
        <v>2</v>
      </c>
      <c r="N3" s="1">
        <f>'First Nation Seminoles'!N21</f>
        <v>0</v>
      </c>
      <c r="O3" s="1">
        <f>'First Nation Seminoles'!O21</f>
        <v>1</v>
      </c>
      <c r="P3" s="2">
        <f>'First Nation Seminoles'!P21</f>
        <v>0.34057971014492755</v>
      </c>
      <c r="Q3" s="2">
        <f>'First Nation Seminoles'!Q21</f>
        <v>0.39610389610389612</v>
      </c>
      <c r="R3" s="2">
        <f>'First Nation Seminoles'!R21</f>
        <v>0.47826086956521741</v>
      </c>
    </row>
    <row r="4" spans="1:18" ht="15.75" x14ac:dyDescent="0.25">
      <c r="A4" s="1" t="s">
        <v>78</v>
      </c>
      <c r="B4" s="1">
        <f>'Sudbury North Stars'!B27</f>
        <v>6</v>
      </c>
      <c r="C4" s="1">
        <f>'Sudbury North Stars'!C27</f>
        <v>144</v>
      </c>
      <c r="D4" s="1">
        <f>'Sudbury North Stars'!D27</f>
        <v>60</v>
      </c>
      <c r="E4" s="1">
        <f>'Sudbury North Stars'!E27</f>
        <v>48</v>
      </c>
      <c r="F4" s="1">
        <f>'Sudbury North Stars'!F27</f>
        <v>33</v>
      </c>
      <c r="G4" s="1">
        <f>'Sudbury North Stars'!G27</f>
        <v>7</v>
      </c>
      <c r="H4" s="1">
        <f>'Sudbury North Stars'!H27</f>
        <v>4</v>
      </c>
      <c r="I4" s="1">
        <f>'Sudbury North Stars'!I27</f>
        <v>4</v>
      </c>
      <c r="J4" s="1">
        <f>'Sudbury North Stars'!J27</f>
        <v>40</v>
      </c>
      <c r="K4" s="1">
        <f>'Sudbury North Stars'!K27</f>
        <v>25</v>
      </c>
      <c r="L4" s="1">
        <f>'Sudbury North Stars'!L27</f>
        <v>21</v>
      </c>
      <c r="M4" s="1">
        <f>'Sudbury North Stars'!M27</f>
        <v>4</v>
      </c>
      <c r="N4" s="1">
        <f>'Sudbury North Stars'!N27</f>
        <v>2</v>
      </c>
      <c r="O4" s="1">
        <f>'Sudbury North Stars'!O27</f>
        <v>3</v>
      </c>
      <c r="P4" s="2">
        <f>'Sudbury North Stars'!P27</f>
        <v>0.33333333333333331</v>
      </c>
      <c r="Q4" s="2">
        <f>'Sudbury North Stars'!Q27</f>
        <v>0.43181818181818182</v>
      </c>
      <c r="R4" s="2">
        <f>'Sudbury North Stars'!R27</f>
        <v>0.52083333333333337</v>
      </c>
    </row>
    <row r="5" spans="1:18" ht="15.75" x14ac:dyDescent="0.25">
      <c r="A5" s="1" t="s">
        <v>77</v>
      </c>
      <c r="B5" s="1">
        <f>'Garson Hounds'!B23</f>
        <v>5</v>
      </c>
      <c r="C5" s="1">
        <f>'Garson Hounds'!C23</f>
        <v>134</v>
      </c>
      <c r="D5" s="1">
        <f>'Garson Hounds'!D23</f>
        <v>27</v>
      </c>
      <c r="E5" s="1">
        <f>'Garson Hounds'!E23</f>
        <v>38</v>
      </c>
      <c r="F5" s="1">
        <f>'Garson Hounds'!F23</f>
        <v>28</v>
      </c>
      <c r="G5" s="1">
        <f>'Garson Hounds'!G23</f>
        <v>6</v>
      </c>
      <c r="H5" s="1">
        <f>'Garson Hounds'!H23</f>
        <v>3</v>
      </c>
      <c r="I5" s="1">
        <f>'Garson Hounds'!I23</f>
        <v>1</v>
      </c>
      <c r="J5" s="1">
        <f>'Garson Hounds'!J23</f>
        <v>23</v>
      </c>
      <c r="K5" s="1">
        <f>'Garson Hounds'!K23</f>
        <v>9</v>
      </c>
      <c r="L5" s="1">
        <f>'Garson Hounds'!L23</f>
        <v>26</v>
      </c>
      <c r="M5" s="1">
        <f>'Garson Hounds'!M23</f>
        <v>0</v>
      </c>
      <c r="N5" s="1">
        <f>'Garson Hounds'!N23</f>
        <v>1</v>
      </c>
      <c r="O5" s="1">
        <f>'Garson Hounds'!O23</f>
        <v>0</v>
      </c>
      <c r="P5" s="2">
        <f>'Garson Hounds'!P23</f>
        <v>0.28358208955223879</v>
      </c>
      <c r="Q5" s="2">
        <f>'Garson Hounds'!Q23</f>
        <v>0.32867132867132864</v>
      </c>
      <c r="R5" s="2">
        <f>'Garson Hounds'!R23</f>
        <v>0.39552238805970147</v>
      </c>
    </row>
    <row r="6" spans="1:18" ht="15.75" x14ac:dyDescent="0.25">
      <c r="A6" s="1" t="s">
        <v>168</v>
      </c>
      <c r="B6" s="1">
        <f>Doghouse!B27</f>
        <v>6</v>
      </c>
      <c r="C6" s="1">
        <f>Doghouse!C27</f>
        <v>139</v>
      </c>
      <c r="D6" s="1">
        <f>Doghouse!D27</f>
        <v>22</v>
      </c>
      <c r="E6" s="1">
        <f>Doghouse!E27</f>
        <v>28</v>
      </c>
      <c r="F6" s="1">
        <f>Doghouse!F27</f>
        <v>22</v>
      </c>
      <c r="G6" s="1">
        <f>Doghouse!G27</f>
        <v>3</v>
      </c>
      <c r="H6" s="1">
        <f>Doghouse!H27</f>
        <v>1</v>
      </c>
      <c r="I6" s="1">
        <f>Doghouse!I27</f>
        <v>2</v>
      </c>
      <c r="J6" s="1">
        <f>Doghouse!J27</f>
        <v>17</v>
      </c>
      <c r="K6" s="1">
        <f>Doghouse!K27</f>
        <v>12</v>
      </c>
      <c r="L6" s="1">
        <f>Doghouse!L27</f>
        <v>56</v>
      </c>
      <c r="M6" s="1">
        <f>Doghouse!M27</f>
        <v>0</v>
      </c>
      <c r="N6" s="1">
        <f>Doghouse!N27</f>
        <v>1</v>
      </c>
      <c r="O6" s="1">
        <f>Doghouse!O27</f>
        <v>4</v>
      </c>
      <c r="P6" s="2">
        <f>Doghouse!P27</f>
        <v>0.20143884892086331</v>
      </c>
      <c r="Q6" s="2">
        <f>Doghouse!Q27</f>
        <v>0.28387096774193549</v>
      </c>
      <c r="R6" s="2">
        <f>Doghouse!R27</f>
        <v>0.2805755395683453</v>
      </c>
    </row>
    <row r="7" spans="1:18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1"/>
      <c r="R7" s="1"/>
    </row>
    <row r="8" spans="1:18" ht="15.75" x14ac:dyDescent="0.25">
      <c r="A8" s="1" t="s">
        <v>80</v>
      </c>
      <c r="B8" s="1">
        <f>SUM(B3:B7)/2</f>
        <v>11</v>
      </c>
      <c r="C8" s="1">
        <f t="shared" ref="C8:O8" si="0">SUM(C3:C7)</f>
        <v>555</v>
      </c>
      <c r="D8" s="1">
        <f t="shared" si="0"/>
        <v>148</v>
      </c>
      <c r="E8" s="1">
        <f t="shared" si="0"/>
        <v>161</v>
      </c>
      <c r="F8" s="1">
        <f t="shared" si="0"/>
        <v>119</v>
      </c>
      <c r="G8" s="1">
        <f t="shared" si="0"/>
        <v>21</v>
      </c>
      <c r="H8" s="1">
        <f t="shared" si="0"/>
        <v>12</v>
      </c>
      <c r="I8" s="1">
        <f t="shared" si="0"/>
        <v>9</v>
      </c>
      <c r="J8" s="1">
        <f t="shared" si="0"/>
        <v>113</v>
      </c>
      <c r="K8" s="1">
        <f t="shared" si="0"/>
        <v>59</v>
      </c>
      <c r="L8" s="1">
        <f t="shared" si="0"/>
        <v>128</v>
      </c>
      <c r="M8" s="1">
        <f t="shared" si="0"/>
        <v>6</v>
      </c>
      <c r="N8" s="1">
        <f t="shared" si="0"/>
        <v>4</v>
      </c>
      <c r="O8" s="1">
        <f t="shared" si="0"/>
        <v>8</v>
      </c>
      <c r="P8" s="2">
        <f>E8/C8</f>
        <v>0.29009009009009007</v>
      </c>
      <c r="Q8" s="2">
        <f t="shared" ref="Q8" si="1">(E8+K8+O8)/(C8+K8+O8+M8)</f>
        <v>0.36305732484076431</v>
      </c>
      <c r="R8" s="2">
        <f t="shared" ref="R8" si="2">(F8+2*G8+3*H8+4*I8)/C8</f>
        <v>0.41981981981981981</v>
      </c>
    </row>
    <row r="9" spans="1:18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x14ac:dyDescent="0.25">
      <c r="A10" s="1" t="s">
        <v>81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x14ac:dyDescent="0.25">
      <c r="N11" s="1"/>
      <c r="O11" s="1"/>
      <c r="P11" s="1"/>
      <c r="Q11" s="1"/>
      <c r="R11" s="1"/>
    </row>
    <row r="12" spans="1:18" ht="15.75" x14ac:dyDescent="0.25">
      <c r="A12" s="1"/>
      <c r="B12" s="1" t="s">
        <v>25</v>
      </c>
      <c r="C12" s="1" t="s">
        <v>26</v>
      </c>
      <c r="D12" s="1" t="s">
        <v>27</v>
      </c>
      <c r="E12" s="1" t="s">
        <v>28</v>
      </c>
      <c r="F12" s="1" t="s">
        <v>5</v>
      </c>
      <c r="G12" s="1" t="s">
        <v>30</v>
      </c>
      <c r="H12" s="1" t="s">
        <v>31</v>
      </c>
      <c r="I12" s="1" t="s">
        <v>12</v>
      </c>
      <c r="J12" s="1" t="s">
        <v>56</v>
      </c>
      <c r="K12" s="1" t="s">
        <v>32</v>
      </c>
      <c r="L12" s="1" t="s">
        <v>33</v>
      </c>
      <c r="M12" s="1" t="s">
        <v>34</v>
      </c>
      <c r="N12" s="1"/>
      <c r="O12" s="1"/>
      <c r="P12" s="1"/>
      <c r="Q12" s="1"/>
      <c r="R12" s="1"/>
    </row>
    <row r="13" spans="1:18" ht="15.75" x14ac:dyDescent="0.25">
      <c r="A13" s="1" t="s">
        <v>78</v>
      </c>
      <c r="B13" s="1">
        <f>'Sudbury North Stars'!B35</f>
        <v>6</v>
      </c>
      <c r="C13" s="1">
        <f>'Sudbury North Stars'!C35</f>
        <v>35</v>
      </c>
      <c r="D13" s="1">
        <f>'Sudbury North Stars'!D35</f>
        <v>5</v>
      </c>
      <c r="E13" s="1">
        <f>'Sudbury North Stars'!E35</f>
        <v>0</v>
      </c>
      <c r="F13" s="1">
        <f>'Sudbury North Stars'!F35</f>
        <v>33</v>
      </c>
      <c r="G13" s="1">
        <f>'Sudbury North Stars'!G35</f>
        <v>137</v>
      </c>
      <c r="H13" s="2">
        <f>'Sudbury North Stars'!H35</f>
        <v>0.24087591240875914</v>
      </c>
      <c r="I13" s="1">
        <f>'Sudbury North Stars'!I35</f>
        <v>38</v>
      </c>
      <c r="J13" s="1">
        <f>'Sudbury North Stars'!J35</f>
        <v>22</v>
      </c>
      <c r="K13" s="1">
        <f>'Sudbury North Stars'!K35</f>
        <v>18</v>
      </c>
      <c r="L13" s="4">
        <f>'Sudbury North Stars'!L35</f>
        <v>3.6</v>
      </c>
      <c r="M13" s="4">
        <f>'Sudbury North Stars'!M35</f>
        <v>1.5714285714285714</v>
      </c>
      <c r="N13" s="1"/>
      <c r="O13" s="1"/>
      <c r="P13" s="1"/>
      <c r="Q13" s="1"/>
      <c r="R13" s="1"/>
    </row>
    <row r="14" spans="1:18" ht="15.75" x14ac:dyDescent="0.25">
      <c r="A14" s="1" t="s">
        <v>77</v>
      </c>
      <c r="B14" s="1">
        <f>'Garson Hounds'!B31</f>
        <v>5</v>
      </c>
      <c r="C14" s="1">
        <f>'Garson Hounds'!C31</f>
        <v>29</v>
      </c>
      <c r="D14" s="1">
        <f>'Garson Hounds'!D31</f>
        <v>2</v>
      </c>
      <c r="E14" s="1">
        <f>'Garson Hounds'!E31</f>
        <v>3</v>
      </c>
      <c r="F14" s="1">
        <f>'Garson Hounds'!F31</f>
        <v>33</v>
      </c>
      <c r="G14" s="1">
        <f>'Garson Hounds'!G31</f>
        <v>122</v>
      </c>
      <c r="H14" s="2">
        <f>'Garson Hounds'!H31</f>
        <v>0.27049180327868855</v>
      </c>
      <c r="I14" s="1">
        <f>'Garson Hounds'!I31</f>
        <v>40</v>
      </c>
      <c r="J14" s="1">
        <f>'Garson Hounds'!J31</f>
        <v>18</v>
      </c>
      <c r="K14" s="1">
        <f>'Garson Hounds'!K31</f>
        <v>18</v>
      </c>
      <c r="L14" s="4">
        <f>'Garson Hounds'!L31</f>
        <v>4.3448275862068959</v>
      </c>
      <c r="M14" s="4">
        <f>'Garson Hounds'!M31</f>
        <v>1.7586206896551724</v>
      </c>
      <c r="N14" s="1"/>
      <c r="O14" s="1"/>
      <c r="P14" s="1"/>
      <c r="Q14" s="1"/>
      <c r="R14" s="1"/>
    </row>
    <row r="15" spans="1:18" ht="15.75" x14ac:dyDescent="0.25">
      <c r="A15" s="1" t="s">
        <v>167</v>
      </c>
      <c r="B15" s="1">
        <f>'First Nation Seminoles'!B30</f>
        <v>5</v>
      </c>
      <c r="C15" s="1">
        <f>'First Nation Seminoles'!C30</f>
        <v>31</v>
      </c>
      <c r="D15" s="1">
        <f>'First Nation Seminoles'!D30</f>
        <v>2</v>
      </c>
      <c r="E15" s="1">
        <f>'First Nation Seminoles'!E30</f>
        <v>2</v>
      </c>
      <c r="F15" s="1">
        <f>'First Nation Seminoles'!F30</f>
        <v>30</v>
      </c>
      <c r="G15" s="1">
        <f>'First Nation Seminoles'!G30</f>
        <v>124</v>
      </c>
      <c r="H15" s="2">
        <f>'First Nation Seminoles'!H30</f>
        <v>0.24193548387096775</v>
      </c>
      <c r="I15" s="1">
        <f>'First Nation Seminoles'!I30</f>
        <v>27</v>
      </c>
      <c r="J15" s="1">
        <f>'First Nation Seminoles'!J30</f>
        <v>19</v>
      </c>
      <c r="K15" s="1">
        <f>'First Nation Seminoles'!K30</f>
        <v>20</v>
      </c>
      <c r="L15" s="4">
        <f>'First Nation Seminoles'!L30</f>
        <v>4.5161290322580641</v>
      </c>
      <c r="M15" s="4">
        <f>'First Nation Seminoles'!M30</f>
        <v>1.5806451612903225</v>
      </c>
      <c r="N15" s="1"/>
      <c r="O15" s="1"/>
      <c r="P15" s="1"/>
      <c r="Q15" s="1"/>
      <c r="R15" s="1"/>
    </row>
    <row r="16" spans="1:18" ht="15.75" x14ac:dyDescent="0.25">
      <c r="A16" s="1" t="s">
        <v>168</v>
      </c>
      <c r="B16" s="1">
        <f>Doghouse!B35</f>
        <v>6</v>
      </c>
      <c r="C16" s="1">
        <f>Doghouse!C35</f>
        <v>35</v>
      </c>
      <c r="D16" s="1">
        <f>Doghouse!D35</f>
        <v>1</v>
      </c>
      <c r="E16" s="1">
        <f>Doghouse!E35</f>
        <v>5</v>
      </c>
      <c r="F16" s="1">
        <f>Doghouse!F35</f>
        <v>65</v>
      </c>
      <c r="G16" s="1">
        <f>Doghouse!G35</f>
        <v>172</v>
      </c>
      <c r="H16" s="2">
        <f>Doghouse!H35</f>
        <v>0.37790697674418605</v>
      </c>
      <c r="I16" s="1">
        <f>Doghouse!I35</f>
        <v>23</v>
      </c>
      <c r="J16" s="1">
        <f>Doghouse!J35</f>
        <v>7</v>
      </c>
      <c r="K16" s="1">
        <f>Doghouse!K35</f>
        <v>28</v>
      </c>
      <c r="L16" s="4">
        <f>Doghouse!L35</f>
        <v>5.6</v>
      </c>
      <c r="M16" s="4">
        <f>Doghouse!M35</f>
        <v>2.0571428571428569</v>
      </c>
      <c r="N16" s="1"/>
      <c r="O16" s="1"/>
      <c r="P16" s="1"/>
      <c r="Q16" s="1"/>
      <c r="R16" s="1"/>
    </row>
    <row r="17" spans="1:18" ht="15.75" x14ac:dyDescent="0.25">
      <c r="A17" s="1"/>
      <c r="B17" s="1"/>
      <c r="C17" s="1"/>
      <c r="D17" s="1"/>
      <c r="E17" s="1"/>
      <c r="F17" s="1"/>
      <c r="G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1" t="s">
        <v>80</v>
      </c>
      <c r="B18" s="1">
        <f>SUM(B13:B17)/2</f>
        <v>11</v>
      </c>
      <c r="C18" s="1">
        <f>SUM(C13:C17)</f>
        <v>130</v>
      </c>
      <c r="D18" s="1">
        <f>SUM(D13:D17)</f>
        <v>10</v>
      </c>
      <c r="E18" s="1">
        <f>SUM(E13:E17)</f>
        <v>10</v>
      </c>
      <c r="F18" s="1">
        <f>SUM(F13:F17)</f>
        <v>161</v>
      </c>
      <c r="G18" s="1">
        <f>SUM(G13:G17)</f>
        <v>555</v>
      </c>
      <c r="H18" s="2">
        <f>F18/G18</f>
        <v>0.29009009009009007</v>
      </c>
      <c r="I18" s="1">
        <f>SUM(I13:I17)</f>
        <v>128</v>
      </c>
      <c r="J18" s="1">
        <f>SUM(J13:J17)</f>
        <v>66</v>
      </c>
      <c r="K18" s="1">
        <f>SUM(K13:K17)</f>
        <v>84</v>
      </c>
      <c r="L18" s="4">
        <f>K18/(C18/7)</f>
        <v>4.523076923076923</v>
      </c>
      <c r="M18" s="4">
        <f>(F18+J18)/C18</f>
        <v>1.7461538461538462</v>
      </c>
    </row>
  </sheetData>
  <sortState ref="A13:M16">
    <sortCondition ref="L13:L16"/>
  </sortState>
  <mergeCells count="1">
    <mergeCell ref="B1:F1"/>
  </mergeCells>
  <pageMargins left="0.25" right="0.25" top="0.75" bottom="0.75" header="0.3" footer="0.3"/>
  <pageSetup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4" workbookViewId="0">
      <selection activeCell="C26" sqref="C26"/>
    </sheetView>
  </sheetViews>
  <sheetFormatPr defaultRowHeight="15" x14ac:dyDescent="0.25"/>
  <cols>
    <col min="1" max="1" width="42.42578125" bestFit="1" customWidth="1"/>
  </cols>
  <sheetData>
    <row r="1" spans="1:6" ht="21" x14ac:dyDescent="0.35">
      <c r="A1" s="12" t="s">
        <v>92</v>
      </c>
      <c r="B1" s="52"/>
      <c r="C1" s="52"/>
      <c r="D1" s="52"/>
      <c r="E1" s="52"/>
    </row>
    <row r="3" spans="1:6" ht="18.75" x14ac:dyDescent="0.3">
      <c r="A3" s="13" t="s">
        <v>191</v>
      </c>
      <c r="B3" s="13" t="s">
        <v>3</v>
      </c>
      <c r="C3" s="13" t="s">
        <v>5</v>
      </c>
      <c r="D3" s="13" t="s">
        <v>90</v>
      </c>
      <c r="E3" s="14"/>
      <c r="F3" s="14"/>
    </row>
    <row r="4" spans="1:6" ht="18.75" x14ac:dyDescent="0.3">
      <c r="B4" s="13"/>
      <c r="C4" s="13"/>
      <c r="D4" s="13"/>
      <c r="E4" s="13"/>
      <c r="F4" s="13"/>
    </row>
    <row r="5" spans="1:6" ht="18.75" x14ac:dyDescent="0.3">
      <c r="A5" s="13" t="s">
        <v>190</v>
      </c>
      <c r="B5" s="15">
        <v>10</v>
      </c>
      <c r="C5" s="13">
        <v>6</v>
      </c>
      <c r="D5" s="16">
        <f>C5/B5</f>
        <v>0.6</v>
      </c>
      <c r="E5" s="13"/>
      <c r="F5" s="13"/>
    </row>
    <row r="6" spans="1:6" ht="18.75" x14ac:dyDescent="0.3">
      <c r="A6" s="13" t="s">
        <v>192</v>
      </c>
      <c r="B6" s="15">
        <v>13</v>
      </c>
      <c r="C6" s="13">
        <v>7</v>
      </c>
      <c r="D6" s="16">
        <f t="shared" ref="D6:D14" si="0">C6/B6</f>
        <v>0.53846153846153844</v>
      </c>
      <c r="E6" s="13"/>
      <c r="F6" s="13"/>
    </row>
    <row r="7" spans="1:6" ht="18.75" x14ac:dyDescent="0.3">
      <c r="A7" s="13" t="s">
        <v>193</v>
      </c>
      <c r="B7" s="15">
        <v>13</v>
      </c>
      <c r="C7" s="13">
        <v>7</v>
      </c>
      <c r="D7" s="16">
        <f t="shared" si="0"/>
        <v>0.53846153846153844</v>
      </c>
      <c r="E7" s="13"/>
      <c r="F7" s="13"/>
    </row>
    <row r="8" spans="1:6" ht="18.75" x14ac:dyDescent="0.3">
      <c r="A8" s="13" t="s">
        <v>194</v>
      </c>
      <c r="B8" s="15">
        <v>8</v>
      </c>
      <c r="C8" s="13">
        <v>4</v>
      </c>
      <c r="D8" s="16">
        <f t="shared" si="0"/>
        <v>0.5</v>
      </c>
      <c r="E8" s="13"/>
      <c r="F8" s="13"/>
    </row>
    <row r="9" spans="1:6" ht="18.75" x14ac:dyDescent="0.3">
      <c r="A9" s="13" t="s">
        <v>195</v>
      </c>
      <c r="B9" s="15">
        <v>10</v>
      </c>
      <c r="C9" s="13">
        <v>5</v>
      </c>
      <c r="D9" s="16">
        <f t="shared" si="0"/>
        <v>0.5</v>
      </c>
      <c r="E9" s="13"/>
      <c r="F9" s="13"/>
    </row>
    <row r="10" spans="1:6" ht="18.75" x14ac:dyDescent="0.3">
      <c r="A10" s="13" t="s">
        <v>196</v>
      </c>
      <c r="B10" s="13">
        <v>13</v>
      </c>
      <c r="C10" s="13">
        <v>6</v>
      </c>
      <c r="D10" s="16">
        <f t="shared" si="0"/>
        <v>0.46153846153846156</v>
      </c>
      <c r="E10" s="13"/>
      <c r="F10" s="13"/>
    </row>
    <row r="11" spans="1:6" ht="18.75" x14ac:dyDescent="0.3">
      <c r="A11" s="13" t="s">
        <v>199</v>
      </c>
      <c r="B11" s="13">
        <v>14</v>
      </c>
      <c r="C11" s="13">
        <v>6</v>
      </c>
      <c r="D11" s="16">
        <f t="shared" si="0"/>
        <v>0.42857142857142855</v>
      </c>
      <c r="E11" s="13"/>
      <c r="F11" s="13"/>
    </row>
    <row r="12" spans="1:6" ht="18.75" x14ac:dyDescent="0.3">
      <c r="A12" s="13" t="s">
        <v>200</v>
      </c>
      <c r="B12" s="13">
        <v>12</v>
      </c>
      <c r="C12" s="13">
        <v>5</v>
      </c>
      <c r="D12" s="16">
        <f t="shared" si="0"/>
        <v>0.41666666666666669</v>
      </c>
      <c r="E12" s="13"/>
      <c r="F12" s="13"/>
    </row>
    <row r="13" spans="1:6" ht="18.75" x14ac:dyDescent="0.3">
      <c r="A13" s="13" t="s">
        <v>197</v>
      </c>
      <c r="B13" s="13">
        <v>17</v>
      </c>
      <c r="C13" s="13">
        <v>7</v>
      </c>
      <c r="D13" s="16">
        <f t="shared" si="0"/>
        <v>0.41176470588235292</v>
      </c>
      <c r="E13" s="13"/>
      <c r="F13" s="13"/>
    </row>
    <row r="14" spans="1:6" ht="18.75" x14ac:dyDescent="0.3">
      <c r="A14" s="13" t="s">
        <v>198</v>
      </c>
      <c r="B14" s="13">
        <v>10</v>
      </c>
      <c r="C14" s="13">
        <v>4</v>
      </c>
      <c r="D14" s="16">
        <f t="shared" si="0"/>
        <v>0.4</v>
      </c>
      <c r="E14" s="13"/>
      <c r="F14" s="13"/>
    </row>
    <row r="15" spans="1:6" ht="18.75" x14ac:dyDescent="0.3">
      <c r="A15" s="13"/>
      <c r="B15" s="13"/>
      <c r="C15" s="13"/>
      <c r="D15" s="16"/>
      <c r="E15" s="13"/>
      <c r="F15" s="13"/>
    </row>
    <row r="16" spans="1:6" ht="18.75" x14ac:dyDescent="0.3">
      <c r="A16" s="13"/>
      <c r="B16" s="13"/>
      <c r="C16" s="13"/>
      <c r="D16" s="16"/>
      <c r="E16" s="13"/>
      <c r="F16" s="13"/>
    </row>
    <row r="17" spans="1:6" ht="18.75" x14ac:dyDescent="0.3">
      <c r="A17" s="13"/>
      <c r="B17" s="13"/>
      <c r="C17" s="13"/>
      <c r="D17" s="16"/>
      <c r="E17" s="13"/>
      <c r="F17" s="13"/>
    </row>
    <row r="18" spans="1:6" ht="18.75" x14ac:dyDescent="0.3">
      <c r="A18" s="13" t="s">
        <v>201</v>
      </c>
      <c r="B18" s="13" t="s">
        <v>43</v>
      </c>
      <c r="C18" s="13" t="s">
        <v>44</v>
      </c>
      <c r="D18" s="13" t="s">
        <v>33</v>
      </c>
      <c r="E18" s="13" t="s">
        <v>12</v>
      </c>
      <c r="F18" s="13" t="s">
        <v>91</v>
      </c>
    </row>
    <row r="19" spans="1:6" ht="18.75" x14ac:dyDescent="0.3">
      <c r="A19" s="13"/>
      <c r="B19" s="13"/>
      <c r="C19" s="13"/>
      <c r="D19" s="13"/>
      <c r="E19" s="13"/>
      <c r="F19" s="13"/>
    </row>
    <row r="20" spans="1:6" ht="18.75" x14ac:dyDescent="0.3">
      <c r="A20" s="13" t="s">
        <v>197</v>
      </c>
      <c r="B20" s="13">
        <v>3</v>
      </c>
      <c r="C20" s="13">
        <v>0</v>
      </c>
      <c r="D20" s="17">
        <v>5.89</v>
      </c>
      <c r="E20" s="13">
        <v>19</v>
      </c>
      <c r="F20" s="16">
        <v>1</v>
      </c>
    </row>
    <row r="21" spans="1:6" ht="18.75" x14ac:dyDescent="0.3">
      <c r="A21" s="13" t="s">
        <v>202</v>
      </c>
      <c r="B21" s="13">
        <v>2</v>
      </c>
      <c r="C21" s="13">
        <v>0</v>
      </c>
      <c r="D21" s="17">
        <v>1.5</v>
      </c>
      <c r="E21" s="13">
        <v>19</v>
      </c>
      <c r="F21" s="16">
        <v>1</v>
      </c>
    </row>
    <row r="22" spans="1:6" ht="18.75" x14ac:dyDescent="0.3">
      <c r="A22" s="13" t="s">
        <v>192</v>
      </c>
      <c r="B22" s="13">
        <v>1</v>
      </c>
      <c r="C22" s="13">
        <v>1</v>
      </c>
      <c r="D22" s="17">
        <v>1.56</v>
      </c>
      <c r="E22" s="13">
        <v>19</v>
      </c>
      <c r="F22" s="16">
        <v>0.5</v>
      </c>
    </row>
    <row r="23" spans="1:6" ht="18.75" x14ac:dyDescent="0.3">
      <c r="A23" s="13"/>
      <c r="B23" s="13"/>
      <c r="C23" s="13"/>
      <c r="D23" s="17"/>
      <c r="E23" s="13"/>
      <c r="F23" s="16"/>
    </row>
    <row r="24" spans="1:6" ht="18.75" x14ac:dyDescent="0.3">
      <c r="A24" s="13"/>
      <c r="B24" s="13"/>
      <c r="C24" s="13"/>
      <c r="D24" s="13"/>
      <c r="E24" s="13"/>
      <c r="F24" s="13"/>
    </row>
    <row r="25" spans="1:6" ht="18.75" x14ac:dyDescent="0.3">
      <c r="A25" s="13"/>
      <c r="B25" s="13"/>
      <c r="C25" s="13"/>
      <c r="D25" s="13"/>
      <c r="E25" s="13"/>
      <c r="F25" s="13"/>
    </row>
    <row r="26" spans="1:6" ht="18.75" x14ac:dyDescent="0.3">
      <c r="A26" s="13"/>
      <c r="B26" s="13"/>
      <c r="C26" s="13"/>
      <c r="D26" s="13"/>
      <c r="E26" s="13"/>
      <c r="F26" s="13"/>
    </row>
    <row r="27" spans="1:6" ht="18.75" x14ac:dyDescent="0.3">
      <c r="A27" s="13"/>
      <c r="B27" s="13"/>
      <c r="C27" s="13"/>
      <c r="D27" s="13"/>
      <c r="E27" s="13"/>
      <c r="F27" s="13"/>
    </row>
    <row r="28" spans="1:6" ht="18.75" x14ac:dyDescent="0.3">
      <c r="A28" s="13"/>
      <c r="B28" s="13"/>
      <c r="C28" s="13"/>
      <c r="D28" s="13"/>
      <c r="E28" s="13"/>
      <c r="F28" s="13"/>
    </row>
    <row r="29" spans="1:6" ht="18.75" x14ac:dyDescent="0.3">
      <c r="A29" s="13"/>
      <c r="B29" s="13"/>
      <c r="C29" s="13"/>
      <c r="D29" s="13"/>
      <c r="E29" s="13"/>
      <c r="F29" s="13"/>
    </row>
    <row r="30" spans="1:6" ht="18.75" x14ac:dyDescent="0.3">
      <c r="A30" s="13"/>
      <c r="B30" s="13"/>
      <c r="C30" s="13"/>
      <c r="D30" s="13"/>
      <c r="E30" s="13"/>
      <c r="F30" s="13"/>
    </row>
    <row r="31" spans="1:6" ht="18.75" x14ac:dyDescent="0.3">
      <c r="A31" s="13"/>
      <c r="B31" s="13"/>
      <c r="C31" s="13"/>
      <c r="D31" s="13"/>
      <c r="E31" s="13"/>
      <c r="F31" s="13"/>
    </row>
    <row r="32" spans="1:6" ht="18.75" x14ac:dyDescent="0.3">
      <c r="A32" s="13"/>
      <c r="B32" s="13"/>
      <c r="C32" s="13"/>
      <c r="D32" s="13"/>
      <c r="E32" s="13"/>
      <c r="F32" s="13"/>
    </row>
    <row r="33" spans="1:6" ht="18.75" x14ac:dyDescent="0.3">
      <c r="A33" s="13"/>
      <c r="B33" s="13"/>
      <c r="C33" s="13"/>
      <c r="D33" s="13"/>
      <c r="E33" s="13"/>
      <c r="F33" s="13"/>
    </row>
    <row r="34" spans="1:6" ht="18.75" x14ac:dyDescent="0.3">
      <c r="A34" s="13"/>
      <c r="B34" s="13"/>
      <c r="C34" s="13"/>
      <c r="D34" s="13"/>
      <c r="E34" s="13"/>
      <c r="F34" s="13"/>
    </row>
    <row r="35" spans="1:6" ht="18.75" x14ac:dyDescent="0.3">
      <c r="A35" s="13"/>
      <c r="B35" s="13"/>
      <c r="C35" s="13"/>
      <c r="D35" s="13"/>
      <c r="E35" s="13"/>
      <c r="F35" s="13"/>
    </row>
    <row r="36" spans="1:6" ht="18.75" x14ac:dyDescent="0.3">
      <c r="A36" s="13"/>
      <c r="B36" s="13"/>
      <c r="C36" s="13"/>
      <c r="D36" s="13"/>
      <c r="E36" s="13"/>
      <c r="F36" s="13"/>
    </row>
    <row r="37" spans="1:6" ht="18.75" x14ac:dyDescent="0.3">
      <c r="A37" s="13"/>
      <c r="B37" s="13"/>
      <c r="C37" s="13"/>
      <c r="D37" s="13"/>
      <c r="E37" s="13"/>
      <c r="F37" s="13"/>
    </row>
    <row r="38" spans="1:6" ht="18.75" x14ac:dyDescent="0.3">
      <c r="A38" s="13"/>
      <c r="B38" s="13"/>
      <c r="C38" s="13"/>
      <c r="D38" s="13"/>
      <c r="E38" s="13"/>
      <c r="F38" s="13"/>
    </row>
    <row r="39" spans="1:6" ht="18.75" x14ac:dyDescent="0.3">
      <c r="A39" s="13"/>
      <c r="B39" s="13"/>
      <c r="C39" s="13"/>
      <c r="D39" s="13"/>
      <c r="E39" s="13"/>
      <c r="F39" s="13"/>
    </row>
    <row r="40" spans="1:6" ht="18.75" x14ac:dyDescent="0.3">
      <c r="A40" s="13"/>
      <c r="B40" s="13"/>
    </row>
  </sheetData>
  <mergeCells count="1">
    <mergeCell ref="B1:E1"/>
  </mergeCells>
  <pageMargins left="0.25" right="0.25" top="0.5" bottom="0.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4" workbookViewId="0">
      <selection activeCell="C31" sqref="C31"/>
    </sheetView>
  </sheetViews>
  <sheetFormatPr defaultRowHeight="15" x14ac:dyDescent="0.25"/>
  <cols>
    <col min="1" max="1" width="16.85546875" bestFit="1" customWidth="1"/>
    <col min="2" max="2" width="4.7109375" bestFit="1" customWidth="1"/>
    <col min="3" max="3" width="7.85546875" bestFit="1" customWidth="1"/>
    <col min="4" max="4" width="6" bestFit="1" customWidth="1"/>
    <col min="5" max="5" width="7.7109375" bestFit="1" customWidth="1"/>
    <col min="6" max="6" width="7.5703125" bestFit="1" customWidth="1"/>
    <col min="7" max="7" width="11" customWidth="1"/>
    <col min="8" max="8" width="9.85546875" customWidth="1"/>
    <col min="9" max="9" width="3.7109375" bestFit="1" customWidth="1"/>
    <col min="10" max="10" width="7.28515625" bestFit="1" customWidth="1"/>
    <col min="11" max="11" width="4.42578125" bestFit="1" customWidth="1"/>
    <col min="12" max="12" width="5.85546875" customWidth="1"/>
    <col min="13" max="13" width="6.140625" bestFit="1" customWidth="1"/>
    <col min="14" max="14" width="5.85546875" bestFit="1" customWidth="1"/>
    <col min="15" max="15" width="3.5703125" bestFit="1" customWidth="1"/>
    <col min="16" max="16" width="6.28515625" bestFit="1" customWidth="1"/>
    <col min="17" max="18" width="6.140625" bestFit="1" customWidth="1"/>
    <col min="19" max="19" width="6.28515625" customWidth="1"/>
  </cols>
  <sheetData>
    <row r="1" spans="1:19" ht="15.75" x14ac:dyDescent="0.25">
      <c r="A1" s="1" t="s">
        <v>0</v>
      </c>
      <c r="B1" s="53" t="s">
        <v>204</v>
      </c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38" t="s">
        <v>161</v>
      </c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15.75" x14ac:dyDescent="0.25">
      <c r="A5" s="1" t="s">
        <v>36</v>
      </c>
      <c r="B5" s="1">
        <v>4</v>
      </c>
      <c r="C5" s="1">
        <v>12</v>
      </c>
      <c r="D5" s="1">
        <v>1</v>
      </c>
      <c r="E5" s="1">
        <f>F5+G5+H5+I5</f>
        <v>1</v>
      </c>
      <c r="F5" s="1">
        <v>0</v>
      </c>
      <c r="G5" s="1">
        <v>1</v>
      </c>
      <c r="H5" s="1">
        <v>0</v>
      </c>
      <c r="I5" s="1">
        <v>0</v>
      </c>
      <c r="J5" s="1">
        <v>2</v>
      </c>
      <c r="K5" s="1">
        <v>1</v>
      </c>
      <c r="L5" s="1">
        <v>1</v>
      </c>
      <c r="M5" s="1">
        <v>0</v>
      </c>
      <c r="N5" s="1">
        <v>0</v>
      </c>
      <c r="O5" s="1">
        <v>0</v>
      </c>
      <c r="P5" s="2">
        <f>E5/C5</f>
        <v>8.3333333333333329E-2</v>
      </c>
      <c r="Q5" s="2">
        <f>(E5+K5+O5)/(C5+K5+O5+M5)</f>
        <v>0.15384615384615385</v>
      </c>
      <c r="R5" s="2">
        <f>(F5+2*G5+3*H5+4*I5)/C5</f>
        <v>0.16666666666666666</v>
      </c>
      <c r="S5">
        <v>1</v>
      </c>
    </row>
    <row r="6" spans="1:19" ht="15.75" x14ac:dyDescent="0.25">
      <c r="A6" s="1" t="s">
        <v>19</v>
      </c>
      <c r="B6" s="1">
        <v>5</v>
      </c>
      <c r="C6" s="1">
        <v>11</v>
      </c>
      <c r="D6" s="1">
        <v>3</v>
      </c>
      <c r="E6" s="1">
        <f t="shared" ref="E6:E21" si="0">F6+G6+H6+I6</f>
        <v>5</v>
      </c>
      <c r="F6" s="1">
        <v>5</v>
      </c>
      <c r="G6" s="1">
        <v>0</v>
      </c>
      <c r="H6" s="1">
        <v>0</v>
      </c>
      <c r="I6" s="1">
        <v>0</v>
      </c>
      <c r="J6" s="1">
        <v>6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2">
        <f t="shared" ref="P6:P21" si="1">E6/C6</f>
        <v>0.45454545454545453</v>
      </c>
      <c r="Q6" s="2">
        <f t="shared" ref="Q6:Q21" si="2">(E6+K6+O6)/(C6+K6+O6+M6)</f>
        <v>0.45454545454545453</v>
      </c>
      <c r="R6" s="2">
        <f t="shared" ref="R6:R21" si="3">(F6+2*G6+3*H6+4*I6)/C6</f>
        <v>0.45454545454545453</v>
      </c>
    </row>
    <row r="7" spans="1:19" ht="15.75" x14ac:dyDescent="0.25">
      <c r="A7" s="1" t="s">
        <v>20</v>
      </c>
      <c r="B7" s="1">
        <v>2</v>
      </c>
      <c r="C7" s="1">
        <v>4</v>
      </c>
      <c r="D7" s="1">
        <v>1</v>
      </c>
      <c r="E7" s="1">
        <f t="shared" si="0"/>
        <v>1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2">
        <f t="shared" si="1"/>
        <v>0.25</v>
      </c>
      <c r="Q7" s="2">
        <f t="shared" si="2"/>
        <v>0.25</v>
      </c>
      <c r="R7" s="2">
        <f t="shared" si="3"/>
        <v>0.25</v>
      </c>
    </row>
    <row r="8" spans="1:19" ht="15.75" x14ac:dyDescent="0.25">
      <c r="A8" s="1" t="s">
        <v>21</v>
      </c>
      <c r="B8" s="1">
        <v>4</v>
      </c>
      <c r="C8" s="1">
        <v>11</v>
      </c>
      <c r="D8" s="1">
        <v>2</v>
      </c>
      <c r="E8" s="1">
        <f t="shared" si="0"/>
        <v>2</v>
      </c>
      <c r="F8" s="1">
        <v>2</v>
      </c>
      <c r="G8" s="1">
        <v>0</v>
      </c>
      <c r="H8" s="1">
        <v>0</v>
      </c>
      <c r="I8" s="1">
        <v>0</v>
      </c>
      <c r="J8" s="1">
        <v>0</v>
      </c>
      <c r="K8" s="1">
        <v>1</v>
      </c>
      <c r="L8" s="1">
        <v>2</v>
      </c>
      <c r="M8" s="1">
        <v>0</v>
      </c>
      <c r="N8" s="1">
        <v>0</v>
      </c>
      <c r="O8" s="1">
        <v>0</v>
      </c>
      <c r="P8" s="2">
        <f t="shared" si="1"/>
        <v>0.18181818181818182</v>
      </c>
      <c r="Q8" s="2">
        <f t="shared" si="2"/>
        <v>0.25</v>
      </c>
      <c r="R8" s="2">
        <f t="shared" si="3"/>
        <v>0.18181818181818182</v>
      </c>
      <c r="S8">
        <v>3</v>
      </c>
    </row>
    <row r="9" spans="1:19" ht="15.75" x14ac:dyDescent="0.25">
      <c r="A9" s="1" t="s">
        <v>35</v>
      </c>
      <c r="B9" s="1">
        <v>4</v>
      </c>
      <c r="C9" s="1">
        <v>12</v>
      </c>
      <c r="D9" s="1">
        <v>4</v>
      </c>
      <c r="E9" s="1">
        <f t="shared" si="0"/>
        <v>7</v>
      </c>
      <c r="F9" s="1">
        <v>5</v>
      </c>
      <c r="G9" s="1">
        <v>1</v>
      </c>
      <c r="H9" s="1">
        <v>1</v>
      </c>
      <c r="I9" s="1">
        <v>0</v>
      </c>
      <c r="J9" s="1">
        <v>4</v>
      </c>
      <c r="K9" s="1">
        <v>0</v>
      </c>
      <c r="L9" s="1">
        <v>1</v>
      </c>
      <c r="M9" s="1">
        <v>0</v>
      </c>
      <c r="N9" s="1">
        <v>1</v>
      </c>
      <c r="O9" s="1">
        <v>0</v>
      </c>
      <c r="P9" s="2">
        <f t="shared" si="1"/>
        <v>0.58333333333333337</v>
      </c>
      <c r="Q9" s="2">
        <f t="shared" si="2"/>
        <v>0.58333333333333337</v>
      </c>
      <c r="R9" s="2">
        <f t="shared" si="3"/>
        <v>0.83333333333333337</v>
      </c>
      <c r="S9">
        <v>1</v>
      </c>
    </row>
    <row r="10" spans="1:19" ht="15.75" x14ac:dyDescent="0.25">
      <c r="A10" s="1" t="s">
        <v>93</v>
      </c>
      <c r="B10" s="1">
        <v>4</v>
      </c>
      <c r="C10" s="1">
        <v>10</v>
      </c>
      <c r="D10" s="1">
        <v>2</v>
      </c>
      <c r="E10" s="1">
        <f t="shared" si="0"/>
        <v>1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2</v>
      </c>
      <c r="L10" s="1">
        <v>4</v>
      </c>
      <c r="M10" s="1">
        <v>0</v>
      </c>
      <c r="N10" s="1">
        <v>0</v>
      </c>
      <c r="O10" s="1">
        <v>0</v>
      </c>
      <c r="P10" s="2">
        <f t="shared" si="1"/>
        <v>0.1</v>
      </c>
      <c r="Q10" s="2">
        <f t="shared" si="2"/>
        <v>0.25</v>
      </c>
      <c r="R10" s="2">
        <f t="shared" si="3"/>
        <v>0.1</v>
      </c>
    </row>
    <row r="11" spans="1:19" ht="15.75" x14ac:dyDescent="0.25">
      <c r="A11" s="1" t="s">
        <v>37</v>
      </c>
      <c r="B11" s="1">
        <v>4</v>
      </c>
      <c r="C11" s="1">
        <v>8</v>
      </c>
      <c r="D11" s="1">
        <v>0</v>
      </c>
      <c r="E11" s="1">
        <f t="shared" si="0"/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1</v>
      </c>
      <c r="M11" s="1">
        <v>0</v>
      </c>
      <c r="N11" s="1">
        <v>0</v>
      </c>
      <c r="O11" s="1">
        <v>0</v>
      </c>
      <c r="P11" s="2">
        <f t="shared" si="1"/>
        <v>0</v>
      </c>
      <c r="Q11" s="2">
        <f t="shared" si="2"/>
        <v>0.1111111111111111</v>
      </c>
      <c r="R11" s="2">
        <f t="shared" si="3"/>
        <v>0</v>
      </c>
      <c r="S11">
        <v>1</v>
      </c>
    </row>
    <row r="12" spans="1:19" ht="15.75" x14ac:dyDescent="0.25">
      <c r="A12" s="1" t="s">
        <v>147</v>
      </c>
      <c r="B12" s="1">
        <v>3</v>
      </c>
      <c r="C12" s="1">
        <v>8</v>
      </c>
      <c r="D12" s="1">
        <v>3</v>
      </c>
      <c r="E12" s="1">
        <f t="shared" si="0"/>
        <v>2</v>
      </c>
      <c r="F12" s="1">
        <v>2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2</v>
      </c>
      <c r="M12" s="1">
        <v>0</v>
      </c>
      <c r="N12" s="1">
        <v>0</v>
      </c>
      <c r="O12" s="1">
        <v>0</v>
      </c>
      <c r="P12" s="2">
        <f t="shared" si="1"/>
        <v>0.25</v>
      </c>
      <c r="Q12" s="2">
        <f t="shared" si="2"/>
        <v>0.25</v>
      </c>
      <c r="R12" s="2">
        <f t="shared" si="3"/>
        <v>0.25</v>
      </c>
      <c r="S12">
        <v>1</v>
      </c>
    </row>
    <row r="13" spans="1:19" ht="15.75" x14ac:dyDescent="0.25">
      <c r="A13" s="1" t="s">
        <v>82</v>
      </c>
      <c r="B13" s="1">
        <v>5</v>
      </c>
      <c r="C13" s="1">
        <v>13</v>
      </c>
      <c r="D13" s="1">
        <v>1</v>
      </c>
      <c r="E13" s="1">
        <f t="shared" si="0"/>
        <v>5</v>
      </c>
      <c r="F13" s="1">
        <v>3</v>
      </c>
      <c r="G13" s="1">
        <v>2</v>
      </c>
      <c r="H13" s="1">
        <v>0</v>
      </c>
      <c r="I13" s="1">
        <v>0</v>
      </c>
      <c r="J13" s="1">
        <v>7</v>
      </c>
      <c r="K13" s="1">
        <v>1</v>
      </c>
      <c r="L13" s="1">
        <v>2</v>
      </c>
      <c r="M13" s="1">
        <v>0</v>
      </c>
      <c r="N13" s="1">
        <v>0</v>
      </c>
      <c r="O13" s="1">
        <v>0</v>
      </c>
      <c r="P13" s="2">
        <f t="shared" si="1"/>
        <v>0.38461538461538464</v>
      </c>
      <c r="Q13" s="2">
        <f t="shared" si="2"/>
        <v>0.42857142857142855</v>
      </c>
      <c r="R13" s="2">
        <f t="shared" si="3"/>
        <v>0.53846153846153844</v>
      </c>
    </row>
    <row r="14" spans="1:19" ht="15.75" x14ac:dyDescent="0.25">
      <c r="A14" s="1" t="s">
        <v>148</v>
      </c>
      <c r="B14" s="1">
        <v>2</v>
      </c>
      <c r="C14" s="1">
        <v>5</v>
      </c>
      <c r="D14" s="1">
        <v>0</v>
      </c>
      <c r="E14" s="1">
        <f t="shared" si="0"/>
        <v>1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2">
        <f t="shared" si="1"/>
        <v>0.2</v>
      </c>
      <c r="Q14" s="2">
        <f t="shared" si="2"/>
        <v>0.2</v>
      </c>
      <c r="R14" s="2">
        <f t="shared" si="3"/>
        <v>0.2</v>
      </c>
    </row>
    <row r="15" spans="1:19" ht="15.75" x14ac:dyDescent="0.25">
      <c r="A15" s="1" t="s">
        <v>98</v>
      </c>
      <c r="B15" s="1">
        <v>3</v>
      </c>
      <c r="C15" s="1">
        <v>7</v>
      </c>
      <c r="D15" s="1">
        <v>4</v>
      </c>
      <c r="E15" s="1">
        <f t="shared" si="0"/>
        <v>5</v>
      </c>
      <c r="F15" s="1">
        <v>4</v>
      </c>
      <c r="G15" s="1">
        <v>0</v>
      </c>
      <c r="H15" s="1">
        <v>0</v>
      </c>
      <c r="I15" s="1">
        <v>1</v>
      </c>
      <c r="J15" s="1">
        <v>2</v>
      </c>
      <c r="K15" s="1">
        <v>2</v>
      </c>
      <c r="L15" s="1">
        <v>1</v>
      </c>
      <c r="M15" s="1">
        <v>0</v>
      </c>
      <c r="N15" s="1">
        <v>0</v>
      </c>
      <c r="O15" s="1">
        <v>0</v>
      </c>
      <c r="P15" s="2">
        <f t="shared" si="1"/>
        <v>0.7142857142857143</v>
      </c>
      <c r="Q15" s="2">
        <f t="shared" si="2"/>
        <v>0.77777777777777779</v>
      </c>
      <c r="R15" s="2">
        <f t="shared" si="3"/>
        <v>1.1428571428571428</v>
      </c>
      <c r="S15">
        <v>2</v>
      </c>
    </row>
    <row r="16" spans="1:19" ht="15.75" x14ac:dyDescent="0.25">
      <c r="A16" s="1" t="s">
        <v>149</v>
      </c>
      <c r="B16" s="1">
        <v>4</v>
      </c>
      <c r="C16" s="1">
        <v>8</v>
      </c>
      <c r="D16" s="1">
        <v>1</v>
      </c>
      <c r="E16" s="1">
        <f t="shared" si="0"/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4</v>
      </c>
      <c r="M16" s="1">
        <v>0</v>
      </c>
      <c r="N16" s="1">
        <v>0</v>
      </c>
      <c r="O16" s="1">
        <v>0</v>
      </c>
      <c r="P16" s="2">
        <f t="shared" si="1"/>
        <v>0</v>
      </c>
      <c r="Q16" s="2">
        <f t="shared" si="2"/>
        <v>0</v>
      </c>
      <c r="R16" s="2">
        <f t="shared" si="3"/>
        <v>0</v>
      </c>
    </row>
    <row r="17" spans="1:19" ht="15.75" x14ac:dyDescent="0.25">
      <c r="A17" s="1" t="s">
        <v>22</v>
      </c>
      <c r="B17" s="1">
        <v>3</v>
      </c>
      <c r="C17" s="1">
        <v>8</v>
      </c>
      <c r="D17" s="1">
        <v>3</v>
      </c>
      <c r="E17" s="1">
        <f t="shared" si="0"/>
        <v>4</v>
      </c>
      <c r="F17" s="1">
        <v>2</v>
      </c>
      <c r="G17" s="1">
        <v>1</v>
      </c>
      <c r="H17" s="1">
        <v>1</v>
      </c>
      <c r="I17" s="1">
        <v>0</v>
      </c>
      <c r="J17" s="1">
        <v>0</v>
      </c>
      <c r="K17" s="1">
        <v>1</v>
      </c>
      <c r="L17" s="1">
        <v>1</v>
      </c>
      <c r="M17" s="1">
        <v>0</v>
      </c>
      <c r="N17" s="1">
        <v>0</v>
      </c>
      <c r="O17" s="1">
        <v>0</v>
      </c>
      <c r="P17" s="2">
        <f t="shared" si="1"/>
        <v>0.5</v>
      </c>
      <c r="Q17" s="2">
        <f t="shared" si="2"/>
        <v>0.55555555555555558</v>
      </c>
      <c r="R17" s="2">
        <f t="shared" si="3"/>
        <v>0.875</v>
      </c>
    </row>
    <row r="18" spans="1:19" ht="15.75" x14ac:dyDescent="0.25">
      <c r="A18" s="1" t="s">
        <v>50</v>
      </c>
      <c r="B18" s="1">
        <v>2</v>
      </c>
      <c r="C18" s="1">
        <v>6</v>
      </c>
      <c r="D18" s="1">
        <v>1</v>
      </c>
      <c r="E18" s="1">
        <f t="shared" si="0"/>
        <v>1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2</v>
      </c>
      <c r="M18" s="1">
        <v>0</v>
      </c>
      <c r="N18" s="1">
        <v>0</v>
      </c>
      <c r="O18" s="1">
        <v>0</v>
      </c>
      <c r="P18" s="2">
        <f t="shared" si="1"/>
        <v>0.16666666666666666</v>
      </c>
      <c r="Q18" s="2">
        <f t="shared" si="2"/>
        <v>0.16666666666666666</v>
      </c>
      <c r="R18" s="2">
        <f t="shared" si="3"/>
        <v>0.33333333333333331</v>
      </c>
    </row>
    <row r="19" spans="1:19" ht="15.75" x14ac:dyDescent="0.25">
      <c r="A19" s="1" t="s">
        <v>176</v>
      </c>
      <c r="B19" s="1">
        <v>2</v>
      </c>
      <c r="C19" s="1">
        <v>6</v>
      </c>
      <c r="D19" s="1">
        <v>1</v>
      </c>
      <c r="E19" s="1">
        <f t="shared" si="0"/>
        <v>3</v>
      </c>
      <c r="F19" s="1">
        <v>2</v>
      </c>
      <c r="G19" s="1">
        <v>0</v>
      </c>
      <c r="H19" s="1">
        <v>1</v>
      </c>
      <c r="I19" s="1">
        <v>0</v>
      </c>
      <c r="J19" s="1">
        <v>1</v>
      </c>
      <c r="K19" s="1">
        <v>0</v>
      </c>
      <c r="L19" s="1">
        <v>2</v>
      </c>
      <c r="M19" s="1">
        <v>0</v>
      </c>
      <c r="N19" s="1">
        <v>0</v>
      </c>
      <c r="O19" s="1">
        <v>0</v>
      </c>
      <c r="P19" s="2">
        <f t="shared" si="1"/>
        <v>0.5</v>
      </c>
      <c r="Q19" s="2">
        <f t="shared" si="2"/>
        <v>0.5</v>
      </c>
      <c r="R19" s="2">
        <f t="shared" si="3"/>
        <v>0.83333333333333337</v>
      </c>
    </row>
    <row r="20" spans="1:19" ht="15.75" x14ac:dyDescent="0.25">
      <c r="A20" s="1" t="s">
        <v>185</v>
      </c>
      <c r="B20" s="1">
        <v>1</v>
      </c>
      <c r="C20" s="1">
        <v>3</v>
      </c>
      <c r="D20" s="1">
        <v>0</v>
      </c>
      <c r="E20" s="1">
        <f t="shared" si="0"/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2">
        <f t="shared" si="1"/>
        <v>0</v>
      </c>
      <c r="Q20" s="2">
        <f t="shared" si="2"/>
        <v>0</v>
      </c>
      <c r="R20" s="2">
        <f t="shared" si="3"/>
        <v>0</v>
      </c>
    </row>
    <row r="21" spans="1:19" ht="15.75" x14ac:dyDescent="0.25">
      <c r="A21" s="1" t="s">
        <v>205</v>
      </c>
      <c r="B21" s="1">
        <v>1</v>
      </c>
      <c r="C21" s="1">
        <v>2</v>
      </c>
      <c r="D21" s="1">
        <v>0</v>
      </c>
      <c r="E21" s="1">
        <f t="shared" si="0"/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2">
        <f t="shared" si="1"/>
        <v>0</v>
      </c>
      <c r="Q21" s="2">
        <f t="shared" si="2"/>
        <v>0</v>
      </c>
      <c r="R21" s="2">
        <f t="shared" si="3"/>
        <v>0</v>
      </c>
    </row>
    <row r="22" spans="1:19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2"/>
      <c r="R22" s="2"/>
    </row>
    <row r="23" spans="1:19" ht="15.75" x14ac:dyDescent="0.25">
      <c r="A23" s="1" t="s">
        <v>23</v>
      </c>
      <c r="B23" s="1">
        <v>5</v>
      </c>
      <c r="C23" s="1">
        <f>SUM(C5:C22)</f>
        <v>134</v>
      </c>
      <c r="D23" s="1">
        <f>SUM(D5:D22)</f>
        <v>27</v>
      </c>
      <c r="E23" s="1">
        <f>F23+G23+H23+I23</f>
        <v>38</v>
      </c>
      <c r="F23" s="1">
        <f t="shared" ref="F23:O23" si="4">SUM(F5:F22)</f>
        <v>28</v>
      </c>
      <c r="G23" s="1">
        <f t="shared" si="4"/>
        <v>6</v>
      </c>
      <c r="H23" s="1">
        <f t="shared" si="4"/>
        <v>3</v>
      </c>
      <c r="I23" s="1">
        <f t="shared" si="4"/>
        <v>1</v>
      </c>
      <c r="J23" s="1">
        <f t="shared" si="4"/>
        <v>23</v>
      </c>
      <c r="K23" s="1">
        <f t="shared" si="4"/>
        <v>9</v>
      </c>
      <c r="L23" s="1">
        <f t="shared" si="4"/>
        <v>26</v>
      </c>
      <c r="M23" s="1">
        <f t="shared" si="4"/>
        <v>0</v>
      </c>
      <c r="N23" s="1">
        <f t="shared" si="4"/>
        <v>1</v>
      </c>
      <c r="O23" s="1">
        <f t="shared" si="4"/>
        <v>0</v>
      </c>
      <c r="P23" s="2">
        <f>E23/C23</f>
        <v>0.28358208955223879</v>
      </c>
      <c r="Q23" s="2">
        <f>(E23+K23+O23)/(C23+K23+O23+M23)</f>
        <v>0.32867132867132864</v>
      </c>
      <c r="R23" s="2">
        <f>(F23+2*G23+3*H23+4*I23)/C23</f>
        <v>0.39552238805970147</v>
      </c>
      <c r="S23">
        <f>SUM(S5:S22)</f>
        <v>9</v>
      </c>
    </row>
    <row r="24" spans="1:19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2"/>
      <c r="R24" s="2"/>
    </row>
    <row r="25" spans="1:19" ht="15.75" x14ac:dyDescent="0.25">
      <c r="A25" s="1" t="s">
        <v>24</v>
      </c>
      <c r="B25" s="1" t="s">
        <v>25</v>
      </c>
      <c r="C25" s="1" t="s">
        <v>162</v>
      </c>
      <c r="D25" s="1" t="s">
        <v>43</v>
      </c>
      <c r="E25" s="1" t="s">
        <v>44</v>
      </c>
      <c r="F25" s="1" t="s">
        <v>29</v>
      </c>
      <c r="G25" s="1" t="s">
        <v>30</v>
      </c>
      <c r="H25" s="1" t="s">
        <v>31</v>
      </c>
      <c r="I25" s="1" t="s">
        <v>12</v>
      </c>
      <c r="J25" s="1" t="s">
        <v>56</v>
      </c>
      <c r="K25" s="1" t="s">
        <v>32</v>
      </c>
      <c r="L25" s="1" t="s">
        <v>163</v>
      </c>
      <c r="M25" s="1" t="s">
        <v>34</v>
      </c>
      <c r="N25" s="1"/>
      <c r="O25" s="1"/>
      <c r="P25" s="1"/>
      <c r="Q25" s="1"/>
      <c r="R25" s="1"/>
    </row>
    <row r="26" spans="1:19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9" ht="15.75" x14ac:dyDescent="0.25">
      <c r="A27" s="1" t="s">
        <v>20</v>
      </c>
      <c r="B27" s="1">
        <v>2</v>
      </c>
      <c r="C27" s="1">
        <v>8</v>
      </c>
      <c r="D27" s="1">
        <v>0</v>
      </c>
      <c r="E27" s="1">
        <v>2</v>
      </c>
      <c r="F27" s="1">
        <v>15</v>
      </c>
      <c r="G27" s="1">
        <v>40</v>
      </c>
      <c r="H27" s="2">
        <f>F27/G27</f>
        <v>0.375</v>
      </c>
      <c r="I27" s="1">
        <v>13</v>
      </c>
      <c r="J27" s="1">
        <v>5</v>
      </c>
      <c r="K27" s="1">
        <v>7</v>
      </c>
      <c r="L27" s="3">
        <f>K27/(C27/7)</f>
        <v>6.125</v>
      </c>
      <c r="M27" s="4">
        <f>(F27+J27)/C27</f>
        <v>2.5</v>
      </c>
    </row>
    <row r="28" spans="1:19" ht="15.75" x14ac:dyDescent="0.25">
      <c r="A28" s="1" t="s">
        <v>50</v>
      </c>
      <c r="B28" s="1">
        <v>2</v>
      </c>
      <c r="C28" s="1">
        <v>7</v>
      </c>
      <c r="D28" s="1">
        <v>0</v>
      </c>
      <c r="E28" s="1">
        <v>1</v>
      </c>
      <c r="F28" s="1">
        <v>10</v>
      </c>
      <c r="G28" s="1">
        <v>30</v>
      </c>
      <c r="H28" s="2">
        <f>F28/G28</f>
        <v>0.33333333333333331</v>
      </c>
      <c r="I28" s="1">
        <v>8</v>
      </c>
      <c r="J28" s="1">
        <v>6</v>
      </c>
      <c r="K28" s="1">
        <v>8</v>
      </c>
      <c r="L28" s="3">
        <f>K28/(C28/7)</f>
        <v>8</v>
      </c>
      <c r="M28" s="4">
        <f>(F28+J28)/C28</f>
        <v>2.2857142857142856</v>
      </c>
    </row>
    <row r="29" spans="1:19" ht="15.75" x14ac:dyDescent="0.25">
      <c r="A29" s="1" t="s">
        <v>147</v>
      </c>
      <c r="B29" s="1">
        <v>3</v>
      </c>
      <c r="C29" s="1">
        <v>14</v>
      </c>
      <c r="D29" s="1">
        <v>2</v>
      </c>
      <c r="E29" s="1">
        <v>0</v>
      </c>
      <c r="F29" s="1">
        <v>8</v>
      </c>
      <c r="G29" s="1">
        <v>52</v>
      </c>
      <c r="H29" s="2">
        <f>F29/G29</f>
        <v>0.15384615384615385</v>
      </c>
      <c r="I29" s="1">
        <v>19</v>
      </c>
      <c r="J29" s="1">
        <v>7</v>
      </c>
      <c r="K29" s="1">
        <v>3</v>
      </c>
      <c r="L29" s="3">
        <f>K29/(C29/7)</f>
        <v>1.5</v>
      </c>
      <c r="M29" s="4">
        <f>(F29+J29)/C29</f>
        <v>1.0714285714285714</v>
      </c>
    </row>
    <row r="30" spans="1:19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  <c r="K30" s="1"/>
      <c r="L30" s="3"/>
      <c r="M30" s="4"/>
    </row>
    <row r="31" spans="1:19" ht="15.75" x14ac:dyDescent="0.25">
      <c r="A31" s="1" t="s">
        <v>23</v>
      </c>
      <c r="B31" s="1">
        <v>5</v>
      </c>
      <c r="C31" s="1">
        <f>SUM(C27:C30)</f>
        <v>29</v>
      </c>
      <c r="D31" s="1">
        <f>SUM(D27:D30)</f>
        <v>2</v>
      </c>
      <c r="E31" s="1">
        <f>SUM(E27:E30)</f>
        <v>3</v>
      </c>
      <c r="F31" s="1">
        <f>SUM(F27:F30)</f>
        <v>33</v>
      </c>
      <c r="G31" s="1">
        <f>SUM(G27:G30)</f>
        <v>122</v>
      </c>
      <c r="H31" s="2">
        <f t="shared" ref="H31" si="5">F31/G31</f>
        <v>0.27049180327868855</v>
      </c>
      <c r="I31" s="1">
        <f>SUM(I27:I30)</f>
        <v>40</v>
      </c>
      <c r="J31" s="1">
        <f>SUM(J27:J30)</f>
        <v>18</v>
      </c>
      <c r="K31" s="1">
        <f>SUM(K27:K30)</f>
        <v>18</v>
      </c>
      <c r="L31" s="3">
        <f t="shared" ref="L31" si="6">K31/(C31/7)</f>
        <v>4.3448275862068959</v>
      </c>
      <c r="M31" s="4">
        <f t="shared" ref="M31" si="7">(F31+J31)/C31</f>
        <v>1.7586206896551724</v>
      </c>
    </row>
  </sheetData>
  <mergeCells count="1">
    <mergeCell ref="B1:F1"/>
  </mergeCells>
  <pageMargins left="0.25" right="0.25" top="0.25" bottom="0.25" header="0.3" footer="0.3"/>
  <pageSetup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H25" sqref="H25"/>
    </sheetView>
  </sheetViews>
  <sheetFormatPr defaultRowHeight="15" x14ac:dyDescent="0.25"/>
  <cols>
    <col min="1" max="1" width="21.42578125" customWidth="1"/>
    <col min="2" max="2" width="4.7109375" bestFit="1" customWidth="1"/>
    <col min="3" max="3" width="7.5703125" customWidth="1"/>
    <col min="4" max="4" width="5.7109375" bestFit="1" customWidth="1"/>
    <col min="5" max="5" width="7.28515625" bestFit="1" customWidth="1"/>
    <col min="6" max="6" width="7.28515625" customWidth="1"/>
    <col min="7" max="7" width="10.85546875" customWidth="1"/>
    <col min="8" max="8" width="9.5703125" customWidth="1"/>
    <col min="9" max="9" width="3.7109375" customWidth="1"/>
    <col min="10" max="10" width="6.85546875" customWidth="1"/>
    <col min="11" max="11" width="3.5703125" bestFit="1" customWidth="1"/>
    <col min="12" max="13" width="5.85546875" customWidth="1"/>
    <col min="14" max="14" width="5.5703125" customWidth="1"/>
    <col min="15" max="15" width="3.140625" customWidth="1"/>
    <col min="16" max="16" width="6.28515625" bestFit="1" customWidth="1"/>
    <col min="17" max="18" width="6.140625" bestFit="1" customWidth="1"/>
    <col min="19" max="19" width="6.140625" customWidth="1"/>
  </cols>
  <sheetData>
    <row r="1" spans="1:19" ht="15.75" x14ac:dyDescent="0.25">
      <c r="A1" s="1" t="s">
        <v>142</v>
      </c>
      <c r="B1" s="51" t="s">
        <v>204</v>
      </c>
      <c r="C1" s="51"/>
      <c r="D1" s="51"/>
      <c r="E1" s="5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38" t="s">
        <v>161</v>
      </c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" t="s">
        <v>38</v>
      </c>
      <c r="B5" s="1">
        <v>4</v>
      </c>
      <c r="C5" s="1">
        <v>16</v>
      </c>
      <c r="D5" s="1">
        <v>4</v>
      </c>
      <c r="E5" s="1">
        <f t="shared" ref="E5:E19" si="0">F5+G5+H5+I5</f>
        <v>10</v>
      </c>
      <c r="F5" s="1">
        <v>7</v>
      </c>
      <c r="G5" s="1">
        <v>0</v>
      </c>
      <c r="H5" s="1">
        <v>3</v>
      </c>
      <c r="I5" s="1">
        <v>0</v>
      </c>
      <c r="J5" s="1">
        <v>8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2">
        <f t="shared" ref="P5:P19" si="1">E5/C5</f>
        <v>0.625</v>
      </c>
      <c r="Q5" s="2">
        <f t="shared" ref="Q5:Q19" si="2">(E5+K5+O5)/(C5+K5+O5+M5)</f>
        <v>0.625</v>
      </c>
      <c r="R5" s="2">
        <f t="shared" ref="R5:R19" si="3">(F5+2*G5+3*H5+4*I5)/C5</f>
        <v>1</v>
      </c>
      <c r="S5" s="46"/>
    </row>
    <row r="6" spans="1:19" ht="15.75" x14ac:dyDescent="0.25">
      <c r="A6" s="1" t="s">
        <v>39</v>
      </c>
      <c r="B6" s="1">
        <v>5</v>
      </c>
      <c r="C6" s="1">
        <v>11</v>
      </c>
      <c r="D6" s="1">
        <v>2</v>
      </c>
      <c r="E6" s="1">
        <f t="shared" si="0"/>
        <v>1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1">
        <v>5</v>
      </c>
      <c r="M6" s="1">
        <v>1</v>
      </c>
      <c r="N6" s="1">
        <v>0</v>
      </c>
      <c r="O6" s="1">
        <v>0</v>
      </c>
      <c r="P6" s="2">
        <f t="shared" si="1"/>
        <v>9.0909090909090912E-2</v>
      </c>
      <c r="Q6" s="2">
        <f t="shared" si="2"/>
        <v>0.15384615384615385</v>
      </c>
      <c r="R6" s="2">
        <f t="shared" si="3"/>
        <v>9.0909090909090912E-2</v>
      </c>
      <c r="S6" s="46"/>
    </row>
    <row r="7" spans="1:19" ht="15" customHeight="1" x14ac:dyDescent="0.25">
      <c r="A7" s="1" t="s">
        <v>40</v>
      </c>
      <c r="B7" s="1">
        <v>3</v>
      </c>
      <c r="C7" s="1">
        <v>5</v>
      </c>
      <c r="D7" s="1">
        <v>0</v>
      </c>
      <c r="E7" s="1">
        <f t="shared" si="0"/>
        <v>1</v>
      </c>
      <c r="F7" s="1">
        <v>1</v>
      </c>
      <c r="G7" s="1">
        <v>0</v>
      </c>
      <c r="H7" s="1">
        <v>0</v>
      </c>
      <c r="I7" s="1">
        <v>0</v>
      </c>
      <c r="J7" s="1">
        <v>2</v>
      </c>
      <c r="K7" s="1">
        <v>3</v>
      </c>
      <c r="L7" s="1">
        <v>1</v>
      </c>
      <c r="M7" s="1">
        <v>1</v>
      </c>
      <c r="N7" s="1">
        <v>0</v>
      </c>
      <c r="O7" s="1">
        <v>0</v>
      </c>
      <c r="P7" s="2">
        <f t="shared" si="1"/>
        <v>0.2</v>
      </c>
      <c r="Q7" s="2">
        <f t="shared" si="2"/>
        <v>0.44444444444444442</v>
      </c>
      <c r="R7" s="2">
        <f t="shared" si="3"/>
        <v>0.2</v>
      </c>
      <c r="S7" s="46"/>
    </row>
    <row r="8" spans="1:19" ht="15.75" x14ac:dyDescent="0.25">
      <c r="A8" s="1" t="s">
        <v>41</v>
      </c>
      <c r="B8" s="1">
        <v>5</v>
      </c>
      <c r="C8" s="1">
        <v>17</v>
      </c>
      <c r="D8" s="1">
        <v>1</v>
      </c>
      <c r="E8" s="1">
        <f t="shared" si="0"/>
        <v>6</v>
      </c>
      <c r="F8" s="1">
        <v>4</v>
      </c>
      <c r="G8" s="1">
        <v>1</v>
      </c>
      <c r="H8" s="1">
        <v>0</v>
      </c>
      <c r="I8" s="1">
        <v>1</v>
      </c>
      <c r="J8" s="1">
        <v>9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2">
        <f t="shared" si="1"/>
        <v>0.35294117647058826</v>
      </c>
      <c r="Q8" s="2">
        <f t="shared" si="2"/>
        <v>0.35294117647058826</v>
      </c>
      <c r="R8" s="2">
        <f t="shared" si="3"/>
        <v>0.58823529411764708</v>
      </c>
      <c r="S8" s="46">
        <v>1</v>
      </c>
    </row>
    <row r="9" spans="1:19" ht="15.75" x14ac:dyDescent="0.25">
      <c r="A9" s="1" t="s">
        <v>146</v>
      </c>
      <c r="B9" s="1">
        <v>2</v>
      </c>
      <c r="C9" s="1">
        <v>6</v>
      </c>
      <c r="D9" s="1">
        <v>2</v>
      </c>
      <c r="E9" s="1">
        <f t="shared" si="0"/>
        <v>1</v>
      </c>
      <c r="F9" s="1">
        <v>0</v>
      </c>
      <c r="G9" s="1">
        <v>1</v>
      </c>
      <c r="H9" s="1">
        <v>0</v>
      </c>
      <c r="I9" s="1">
        <v>0</v>
      </c>
      <c r="J9" s="1">
        <v>1</v>
      </c>
      <c r="K9" s="1">
        <v>0</v>
      </c>
      <c r="L9" s="1">
        <v>1</v>
      </c>
      <c r="M9" s="1">
        <v>0</v>
      </c>
      <c r="N9" s="1">
        <v>0</v>
      </c>
      <c r="O9" s="1">
        <v>0</v>
      </c>
      <c r="P9" s="2">
        <f t="shared" si="1"/>
        <v>0.16666666666666666</v>
      </c>
      <c r="Q9" s="2">
        <f t="shared" si="2"/>
        <v>0.16666666666666666</v>
      </c>
      <c r="R9" s="2">
        <f t="shared" si="3"/>
        <v>0.33333333333333331</v>
      </c>
      <c r="S9" s="46"/>
    </row>
    <row r="10" spans="1:19" ht="15.75" x14ac:dyDescent="0.25">
      <c r="A10" s="1" t="s">
        <v>45</v>
      </c>
      <c r="B10" s="1">
        <v>3</v>
      </c>
      <c r="C10" s="1">
        <v>4</v>
      </c>
      <c r="D10" s="1">
        <v>0</v>
      </c>
      <c r="E10" s="1">
        <f t="shared" si="0"/>
        <v>1</v>
      </c>
      <c r="F10" s="1">
        <v>1</v>
      </c>
      <c r="G10" s="1">
        <v>0</v>
      </c>
      <c r="H10" s="1">
        <v>0</v>
      </c>
      <c r="I10" s="1">
        <v>0</v>
      </c>
      <c r="J10" s="1">
        <v>1</v>
      </c>
      <c r="K10" s="1">
        <v>1</v>
      </c>
      <c r="L10" s="1">
        <v>3</v>
      </c>
      <c r="M10" s="1">
        <v>0</v>
      </c>
      <c r="N10" s="1">
        <v>0</v>
      </c>
      <c r="O10" s="1">
        <v>0</v>
      </c>
      <c r="P10" s="2">
        <f t="shared" si="1"/>
        <v>0.25</v>
      </c>
      <c r="Q10" s="2">
        <f t="shared" si="2"/>
        <v>0.4</v>
      </c>
      <c r="R10" s="2">
        <f t="shared" si="3"/>
        <v>0.25</v>
      </c>
      <c r="S10" s="46"/>
    </row>
    <row r="11" spans="1:19" ht="15.75" x14ac:dyDescent="0.25">
      <c r="A11" s="1" t="s">
        <v>143</v>
      </c>
      <c r="B11" s="1">
        <v>3</v>
      </c>
      <c r="C11" s="1">
        <v>10</v>
      </c>
      <c r="D11" s="1">
        <v>4</v>
      </c>
      <c r="E11" s="1">
        <f t="shared" si="0"/>
        <v>4</v>
      </c>
      <c r="F11" s="1">
        <v>4</v>
      </c>
      <c r="G11" s="1">
        <v>0</v>
      </c>
      <c r="H11" s="1">
        <v>0</v>
      </c>
      <c r="I11" s="1">
        <v>0</v>
      </c>
      <c r="J11" s="1">
        <v>1</v>
      </c>
      <c r="K11" s="1">
        <v>1</v>
      </c>
      <c r="L11" s="1">
        <v>2</v>
      </c>
      <c r="M11" s="1">
        <v>0</v>
      </c>
      <c r="N11" s="1">
        <v>0</v>
      </c>
      <c r="O11" s="1">
        <v>0</v>
      </c>
      <c r="P11" s="2">
        <f t="shared" si="1"/>
        <v>0.4</v>
      </c>
      <c r="Q11" s="2">
        <f t="shared" si="2"/>
        <v>0.45454545454545453</v>
      </c>
      <c r="R11" s="2">
        <f t="shared" si="3"/>
        <v>0.4</v>
      </c>
      <c r="S11" s="46">
        <v>1</v>
      </c>
    </row>
    <row r="12" spans="1:19" ht="15.75" x14ac:dyDescent="0.25">
      <c r="A12" s="1" t="s">
        <v>85</v>
      </c>
      <c r="B12" s="1">
        <v>2</v>
      </c>
      <c r="C12" s="1">
        <v>5</v>
      </c>
      <c r="D12" s="1">
        <v>1</v>
      </c>
      <c r="E12" s="1">
        <f t="shared" si="0"/>
        <v>1</v>
      </c>
      <c r="F12" s="1">
        <v>1</v>
      </c>
      <c r="G12" s="1">
        <v>0</v>
      </c>
      <c r="H12" s="1">
        <v>0</v>
      </c>
      <c r="I12" s="1">
        <v>0</v>
      </c>
      <c r="J12" s="1">
        <v>2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2">
        <f t="shared" si="1"/>
        <v>0.2</v>
      </c>
      <c r="Q12" s="2">
        <f t="shared" si="2"/>
        <v>0.33333333333333331</v>
      </c>
      <c r="R12" s="2">
        <f t="shared" si="3"/>
        <v>0.2</v>
      </c>
      <c r="S12" s="46">
        <v>1</v>
      </c>
    </row>
    <row r="13" spans="1:19" ht="15.75" x14ac:dyDescent="0.25">
      <c r="A13" s="1" t="s">
        <v>86</v>
      </c>
      <c r="B13" s="1">
        <v>2</v>
      </c>
      <c r="C13" s="1">
        <v>7</v>
      </c>
      <c r="D13" s="1">
        <v>0</v>
      </c>
      <c r="E13" s="1">
        <f t="shared" si="0"/>
        <v>1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2</v>
      </c>
      <c r="M13" s="1">
        <v>0</v>
      </c>
      <c r="N13" s="1">
        <v>0</v>
      </c>
      <c r="O13" s="1">
        <v>0</v>
      </c>
      <c r="P13" s="2">
        <f t="shared" si="1"/>
        <v>0.14285714285714285</v>
      </c>
      <c r="Q13" s="2">
        <f t="shared" si="2"/>
        <v>0.14285714285714285</v>
      </c>
      <c r="R13" s="2">
        <f t="shared" si="3"/>
        <v>0.14285714285714285</v>
      </c>
      <c r="S13" s="46"/>
    </row>
    <row r="14" spans="1:19" ht="15.75" x14ac:dyDescent="0.25">
      <c r="A14" s="1" t="s">
        <v>88</v>
      </c>
      <c r="B14" s="1">
        <v>5</v>
      </c>
      <c r="C14" s="1">
        <v>14</v>
      </c>
      <c r="D14" s="1">
        <v>6</v>
      </c>
      <c r="E14" s="1">
        <f t="shared" si="0"/>
        <v>6</v>
      </c>
      <c r="F14" s="1">
        <v>4</v>
      </c>
      <c r="G14" s="1">
        <v>0</v>
      </c>
      <c r="H14" s="1">
        <v>1</v>
      </c>
      <c r="I14" s="1">
        <v>1</v>
      </c>
      <c r="J14" s="1">
        <v>2</v>
      </c>
      <c r="K14" s="1">
        <v>2</v>
      </c>
      <c r="L14" s="1">
        <v>3</v>
      </c>
      <c r="M14" s="1">
        <v>0</v>
      </c>
      <c r="N14" s="1">
        <v>0</v>
      </c>
      <c r="O14" s="1">
        <v>1</v>
      </c>
      <c r="P14" s="2">
        <f t="shared" si="1"/>
        <v>0.42857142857142855</v>
      </c>
      <c r="Q14" s="2">
        <f t="shared" si="2"/>
        <v>0.52941176470588236</v>
      </c>
      <c r="R14" s="2">
        <f t="shared" si="3"/>
        <v>0.7857142857142857</v>
      </c>
      <c r="S14" s="46">
        <v>1</v>
      </c>
    </row>
    <row r="15" spans="1:19" ht="15.75" x14ac:dyDescent="0.25">
      <c r="A15" s="1" t="s">
        <v>145</v>
      </c>
      <c r="B15" s="1">
        <v>4</v>
      </c>
      <c r="C15" s="1">
        <v>13</v>
      </c>
      <c r="D15" s="1">
        <v>8</v>
      </c>
      <c r="E15" s="1">
        <f t="shared" si="0"/>
        <v>7</v>
      </c>
      <c r="F15" s="1">
        <v>6</v>
      </c>
      <c r="G15" s="1">
        <v>1</v>
      </c>
      <c r="H15" s="1">
        <v>0</v>
      </c>
      <c r="I15" s="1">
        <v>0</v>
      </c>
      <c r="J15" s="1">
        <v>3</v>
      </c>
      <c r="K15" s="1">
        <v>3</v>
      </c>
      <c r="L15" s="1">
        <v>0</v>
      </c>
      <c r="M15" s="1">
        <v>0</v>
      </c>
      <c r="N15" s="1">
        <v>0</v>
      </c>
      <c r="O15" s="1">
        <v>0</v>
      </c>
      <c r="P15" s="2">
        <f t="shared" si="1"/>
        <v>0.53846153846153844</v>
      </c>
      <c r="Q15" s="2">
        <f t="shared" si="2"/>
        <v>0.625</v>
      </c>
      <c r="R15" s="2">
        <f t="shared" si="3"/>
        <v>0.61538461538461542</v>
      </c>
      <c r="S15" s="46">
        <v>1</v>
      </c>
    </row>
    <row r="16" spans="1:19" ht="15.75" x14ac:dyDescent="0.25">
      <c r="A16" s="1" t="s">
        <v>144</v>
      </c>
      <c r="B16" s="1">
        <v>4</v>
      </c>
      <c r="C16" s="1">
        <v>14</v>
      </c>
      <c r="D16" s="1">
        <v>5</v>
      </c>
      <c r="E16" s="1">
        <f t="shared" si="0"/>
        <v>5</v>
      </c>
      <c r="F16" s="1">
        <v>3</v>
      </c>
      <c r="G16" s="1">
        <v>2</v>
      </c>
      <c r="H16" s="1">
        <v>0</v>
      </c>
      <c r="I16" s="1">
        <v>0</v>
      </c>
      <c r="J16" s="1">
        <v>2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2">
        <f t="shared" si="1"/>
        <v>0.35714285714285715</v>
      </c>
      <c r="Q16" s="2">
        <f t="shared" si="2"/>
        <v>0.35714285714285715</v>
      </c>
      <c r="R16" s="2">
        <f t="shared" si="3"/>
        <v>0.5</v>
      </c>
      <c r="S16" s="46"/>
    </row>
    <row r="17" spans="1:19" ht="15.75" x14ac:dyDescent="0.25">
      <c r="A17" s="1" t="s">
        <v>46</v>
      </c>
      <c r="B17" s="1">
        <v>3</v>
      </c>
      <c r="C17" s="1">
        <v>6</v>
      </c>
      <c r="D17" s="1">
        <v>4</v>
      </c>
      <c r="E17" s="1">
        <f t="shared" si="0"/>
        <v>1</v>
      </c>
      <c r="F17" s="1">
        <v>1</v>
      </c>
      <c r="G17" s="1">
        <v>0</v>
      </c>
      <c r="H17" s="1">
        <v>0</v>
      </c>
      <c r="I17" s="1">
        <v>0</v>
      </c>
      <c r="J17" s="1">
        <v>2</v>
      </c>
      <c r="K17" s="1">
        <v>1</v>
      </c>
      <c r="L17" s="1">
        <v>0</v>
      </c>
      <c r="M17" s="1">
        <v>0</v>
      </c>
      <c r="N17" s="1">
        <v>0</v>
      </c>
      <c r="O17" s="1">
        <v>0</v>
      </c>
      <c r="P17" s="2">
        <f t="shared" si="1"/>
        <v>0.16666666666666666</v>
      </c>
      <c r="Q17" s="2">
        <f t="shared" si="2"/>
        <v>0.2857142857142857</v>
      </c>
      <c r="R17" s="2">
        <f t="shared" si="3"/>
        <v>0.16666666666666666</v>
      </c>
      <c r="S17" s="46"/>
    </row>
    <row r="18" spans="1:19" ht="15.75" x14ac:dyDescent="0.25">
      <c r="A18" s="1" t="s">
        <v>182</v>
      </c>
      <c r="B18" s="1">
        <v>3</v>
      </c>
      <c r="C18" s="1">
        <v>8</v>
      </c>
      <c r="D18" s="1">
        <v>2</v>
      </c>
      <c r="E18" s="1">
        <f t="shared" si="0"/>
        <v>2</v>
      </c>
      <c r="F18" s="1">
        <v>2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4</v>
      </c>
      <c r="M18" s="1">
        <v>0</v>
      </c>
      <c r="N18" s="1">
        <v>0</v>
      </c>
      <c r="O18" s="1">
        <v>0</v>
      </c>
      <c r="P18" s="2">
        <f t="shared" si="1"/>
        <v>0.25</v>
      </c>
      <c r="Q18" s="2">
        <f t="shared" si="2"/>
        <v>0.25</v>
      </c>
      <c r="R18" s="2">
        <f t="shared" si="3"/>
        <v>0.25</v>
      </c>
      <c r="S18" s="46"/>
    </row>
    <row r="19" spans="1:19" ht="15.75" x14ac:dyDescent="0.25">
      <c r="A19" s="1" t="s">
        <v>206</v>
      </c>
      <c r="B19" s="1">
        <v>1</v>
      </c>
      <c r="C19" s="1">
        <v>2</v>
      </c>
      <c r="D19" s="1">
        <v>0</v>
      </c>
      <c r="E19" s="1">
        <f t="shared" si="0"/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2</v>
      </c>
      <c r="M19" s="1">
        <v>0</v>
      </c>
      <c r="N19" s="1">
        <v>0</v>
      </c>
      <c r="O19" s="1">
        <v>0</v>
      </c>
      <c r="P19" s="2">
        <f t="shared" si="1"/>
        <v>0</v>
      </c>
      <c r="Q19" s="2">
        <f t="shared" si="2"/>
        <v>0</v>
      </c>
      <c r="R19" s="2">
        <f t="shared" si="3"/>
        <v>0</v>
      </c>
      <c r="S19" s="46"/>
    </row>
    <row r="20" spans="1:19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2"/>
      <c r="R20" s="2"/>
      <c r="S20" s="46"/>
    </row>
    <row r="21" spans="1:19" ht="15.75" x14ac:dyDescent="0.25">
      <c r="A21" s="1" t="s">
        <v>23</v>
      </c>
      <c r="B21" s="1">
        <v>5</v>
      </c>
      <c r="C21" s="1">
        <f>SUM(C5:C19)</f>
        <v>138</v>
      </c>
      <c r="D21" s="1">
        <f>SUM(D5:D19)</f>
        <v>39</v>
      </c>
      <c r="E21" s="1">
        <f>F21+G21+H21+I21</f>
        <v>47</v>
      </c>
      <c r="F21" s="1">
        <f t="shared" ref="F21:O21" si="4">SUM(F5:F19)</f>
        <v>36</v>
      </c>
      <c r="G21" s="1">
        <f t="shared" si="4"/>
        <v>5</v>
      </c>
      <c r="H21" s="1">
        <f t="shared" si="4"/>
        <v>4</v>
      </c>
      <c r="I21" s="1">
        <f t="shared" si="4"/>
        <v>2</v>
      </c>
      <c r="J21" s="1">
        <f t="shared" si="4"/>
        <v>33</v>
      </c>
      <c r="K21" s="1">
        <f t="shared" si="4"/>
        <v>13</v>
      </c>
      <c r="L21" s="1">
        <f t="shared" si="4"/>
        <v>25</v>
      </c>
      <c r="M21" s="1">
        <f t="shared" si="4"/>
        <v>2</v>
      </c>
      <c r="N21" s="1">
        <f t="shared" si="4"/>
        <v>0</v>
      </c>
      <c r="O21" s="1">
        <f t="shared" si="4"/>
        <v>1</v>
      </c>
      <c r="P21" s="2">
        <f>E21/C21</f>
        <v>0.34057971014492755</v>
      </c>
      <c r="Q21" s="2">
        <f>(E21+K21+O21)/(C21+K21+O21+M21)</f>
        <v>0.39610389610389612</v>
      </c>
      <c r="R21" s="2">
        <f>(F21+2*G21+3*H21+4*I21)/C21</f>
        <v>0.47826086956521741</v>
      </c>
      <c r="S21" s="46">
        <f>SUM(S5:S20)</f>
        <v>5</v>
      </c>
    </row>
    <row r="22" spans="1:19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x14ac:dyDescent="0.25">
      <c r="A23" s="1" t="s">
        <v>24</v>
      </c>
      <c r="B23" s="1" t="s">
        <v>2</v>
      </c>
      <c r="C23" s="1" t="s">
        <v>162</v>
      </c>
      <c r="D23" s="1" t="s">
        <v>43</v>
      </c>
      <c r="E23" s="1" t="s">
        <v>44</v>
      </c>
      <c r="F23" s="1" t="s">
        <v>5</v>
      </c>
      <c r="G23" s="1" t="s">
        <v>30</v>
      </c>
      <c r="H23" s="1" t="s">
        <v>31</v>
      </c>
      <c r="I23" s="1" t="s">
        <v>12</v>
      </c>
      <c r="J23" s="1" t="s">
        <v>56</v>
      </c>
      <c r="K23" s="1" t="s">
        <v>32</v>
      </c>
      <c r="L23" s="1" t="s">
        <v>163</v>
      </c>
      <c r="M23" s="1" t="s">
        <v>34</v>
      </c>
      <c r="N23" s="1"/>
      <c r="O23" s="1"/>
      <c r="P23" s="1"/>
      <c r="Q23" s="1"/>
      <c r="R23" s="1"/>
      <c r="S23" s="1"/>
    </row>
    <row r="24" spans="1:19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x14ac:dyDescent="0.25">
      <c r="A25" s="1" t="s">
        <v>38</v>
      </c>
      <c r="B25" s="1">
        <v>4</v>
      </c>
      <c r="C25" s="1">
        <v>23</v>
      </c>
      <c r="D25" s="1">
        <v>2</v>
      </c>
      <c r="E25" s="1">
        <v>1</v>
      </c>
      <c r="F25" s="1">
        <v>19</v>
      </c>
      <c r="G25" s="1">
        <v>91</v>
      </c>
      <c r="H25" s="2">
        <f t="shared" ref="H25:H28" si="5">F25/G25</f>
        <v>0.2087912087912088</v>
      </c>
      <c r="I25" s="1">
        <v>26</v>
      </c>
      <c r="J25" s="1">
        <v>6</v>
      </c>
      <c r="K25" s="1">
        <v>7</v>
      </c>
      <c r="L25" s="4">
        <f t="shared" ref="L25:L28" si="6">K25/(C25/7)</f>
        <v>2.1304347826086958</v>
      </c>
      <c r="M25" s="4">
        <f t="shared" ref="M25:M28" si="7">(F25+J25)/C25</f>
        <v>1.0869565217391304</v>
      </c>
      <c r="N25" s="1"/>
      <c r="O25" s="1"/>
      <c r="P25" s="1"/>
      <c r="Q25" s="1"/>
      <c r="R25" s="1"/>
      <c r="S25" s="1"/>
    </row>
    <row r="26" spans="1:19" ht="15.75" x14ac:dyDescent="0.25">
      <c r="A26" s="1" t="s">
        <v>144</v>
      </c>
      <c r="B26" s="1">
        <v>1</v>
      </c>
      <c r="C26" s="1">
        <v>3</v>
      </c>
      <c r="D26" s="1">
        <v>0</v>
      </c>
      <c r="E26" s="1">
        <v>0</v>
      </c>
      <c r="F26" s="1">
        <v>5</v>
      </c>
      <c r="G26" s="1">
        <v>16</v>
      </c>
      <c r="H26" s="2">
        <f t="shared" si="5"/>
        <v>0.3125</v>
      </c>
      <c r="I26" s="1">
        <v>1</v>
      </c>
      <c r="J26" s="1">
        <v>0</v>
      </c>
      <c r="K26" s="1">
        <v>1</v>
      </c>
      <c r="L26" s="4">
        <f t="shared" si="6"/>
        <v>2.3333333333333335</v>
      </c>
      <c r="M26" s="4">
        <f t="shared" si="7"/>
        <v>1.6666666666666667</v>
      </c>
      <c r="N26" s="1"/>
      <c r="O26" s="1"/>
      <c r="P26" s="1"/>
      <c r="Q26" s="1"/>
      <c r="R26" s="1"/>
      <c r="S26" s="1"/>
    </row>
    <row r="27" spans="1:19" ht="15.75" x14ac:dyDescent="0.25">
      <c r="A27" s="1" t="s">
        <v>86</v>
      </c>
      <c r="B27" s="1">
        <v>1</v>
      </c>
      <c r="C27" s="1">
        <v>4.33</v>
      </c>
      <c r="D27" s="1">
        <v>0</v>
      </c>
      <c r="E27" s="1">
        <v>1</v>
      </c>
      <c r="F27" s="1">
        <v>5</v>
      </c>
      <c r="G27" s="1">
        <v>14</v>
      </c>
      <c r="H27" s="2">
        <f t="shared" si="5"/>
        <v>0.35714285714285715</v>
      </c>
      <c r="I27" s="1">
        <v>0</v>
      </c>
      <c r="J27" s="1">
        <v>13</v>
      </c>
      <c r="K27" s="1">
        <v>12</v>
      </c>
      <c r="L27" s="4">
        <f t="shared" si="6"/>
        <v>19.399538106235568</v>
      </c>
      <c r="M27" s="4">
        <f t="shared" si="7"/>
        <v>4.1570438799076213</v>
      </c>
      <c r="N27" s="1"/>
      <c r="O27" s="1"/>
      <c r="P27" s="1"/>
      <c r="Q27" s="1"/>
      <c r="R27" s="1"/>
      <c r="S27" s="1"/>
    </row>
    <row r="28" spans="1:19" ht="15.75" x14ac:dyDescent="0.25">
      <c r="A28" s="1" t="s">
        <v>183</v>
      </c>
      <c r="B28" s="1">
        <v>1</v>
      </c>
      <c r="C28" s="1">
        <v>0.67</v>
      </c>
      <c r="D28" s="1">
        <v>0</v>
      </c>
      <c r="E28" s="1">
        <v>0</v>
      </c>
      <c r="F28" s="1">
        <v>1</v>
      </c>
      <c r="G28" s="1">
        <v>3</v>
      </c>
      <c r="H28" s="2">
        <f t="shared" si="5"/>
        <v>0.33333333333333331</v>
      </c>
      <c r="I28" s="1">
        <v>0</v>
      </c>
      <c r="J28" s="1">
        <v>0</v>
      </c>
      <c r="K28" s="1">
        <v>0</v>
      </c>
      <c r="L28" s="4">
        <f t="shared" si="6"/>
        <v>0</v>
      </c>
      <c r="M28" s="4">
        <f t="shared" si="7"/>
        <v>1.4925373134328357</v>
      </c>
      <c r="N28" s="1"/>
      <c r="O28" s="1"/>
      <c r="P28" s="1"/>
      <c r="Q28" s="1"/>
      <c r="R28" s="1"/>
      <c r="S28" s="1"/>
    </row>
    <row r="29" spans="1:19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K29" s="1"/>
      <c r="L29" s="4"/>
      <c r="M29" s="4"/>
      <c r="N29" s="1"/>
      <c r="O29" s="1"/>
      <c r="P29" s="1"/>
      <c r="Q29" s="1"/>
      <c r="R29" s="1"/>
      <c r="S29" s="1"/>
    </row>
    <row r="30" spans="1:19" ht="15.75" x14ac:dyDescent="0.25">
      <c r="A30" s="1" t="s">
        <v>23</v>
      </c>
      <c r="B30" s="1">
        <v>5</v>
      </c>
      <c r="C30" s="1">
        <f>SUM(C25:C29)</f>
        <v>31</v>
      </c>
      <c r="D30" s="1">
        <f>SUM(D25:D29)</f>
        <v>2</v>
      </c>
      <c r="E30" s="1">
        <f>SUM(E25:E29)</f>
        <v>2</v>
      </c>
      <c r="F30" s="1">
        <f>SUM(F25:F29)</f>
        <v>30</v>
      </c>
      <c r="G30" s="1">
        <f>SUM(G25:G29)</f>
        <v>124</v>
      </c>
      <c r="H30" s="2">
        <f>F30/G30</f>
        <v>0.24193548387096775</v>
      </c>
      <c r="I30" s="1">
        <f>SUM(I25:I29)</f>
        <v>27</v>
      </c>
      <c r="J30" s="1">
        <f>SUM(J25:J29)</f>
        <v>19</v>
      </c>
      <c r="K30" s="1">
        <f>SUM(K25:K29)</f>
        <v>20</v>
      </c>
      <c r="L30" s="4">
        <f>K30/(C30/7)</f>
        <v>4.5161290322580641</v>
      </c>
      <c r="M30" s="4">
        <f>(F30+J30)/C30</f>
        <v>1.5806451612903225</v>
      </c>
      <c r="N30" s="1"/>
      <c r="O30" s="1"/>
      <c r="P30" s="1"/>
      <c r="Q30" s="1"/>
      <c r="R30" s="1"/>
      <c r="S30" s="1"/>
    </row>
    <row r="35" spans="11:11" x14ac:dyDescent="0.25">
      <c r="K35" s="21"/>
    </row>
  </sheetData>
  <mergeCells count="1">
    <mergeCell ref="B1:E1"/>
  </mergeCells>
  <pageMargins left="0.25" right="0.25" top="0.25" bottom="0.25" header="0.3" footer="0.3"/>
  <pageSetup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5" workbookViewId="0">
      <selection activeCell="C35" sqref="C35"/>
    </sheetView>
  </sheetViews>
  <sheetFormatPr defaultRowHeight="15" x14ac:dyDescent="0.25"/>
  <cols>
    <col min="1" max="1" width="19.28515625" customWidth="1"/>
    <col min="2" max="2" width="4.7109375" bestFit="1" customWidth="1"/>
    <col min="3" max="3" width="7.85546875" bestFit="1" customWidth="1"/>
    <col min="4" max="4" width="6" bestFit="1" customWidth="1"/>
    <col min="5" max="5" width="7.7109375" bestFit="1" customWidth="1"/>
    <col min="6" max="6" width="7.140625" customWidth="1"/>
    <col min="7" max="7" width="10.7109375" customWidth="1"/>
    <col min="8" max="8" width="9.5703125" customWidth="1"/>
    <col min="9" max="9" width="3.7109375" bestFit="1" customWidth="1"/>
    <col min="10" max="10" width="6.85546875" customWidth="1"/>
    <col min="11" max="11" width="3.5703125" bestFit="1" customWidth="1"/>
    <col min="12" max="13" width="6.140625" bestFit="1" customWidth="1"/>
    <col min="14" max="14" width="5.85546875" bestFit="1" customWidth="1"/>
    <col min="15" max="15" width="3.5703125" bestFit="1" customWidth="1"/>
    <col min="16" max="16" width="6" customWidth="1"/>
    <col min="17" max="18" width="6.140625" bestFit="1" customWidth="1"/>
    <col min="19" max="19" width="6.140625" customWidth="1"/>
  </cols>
  <sheetData>
    <row r="1" spans="1:19" ht="15.75" x14ac:dyDescent="0.25">
      <c r="A1" s="1" t="s">
        <v>47</v>
      </c>
      <c r="B1" s="51" t="s">
        <v>204</v>
      </c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38" t="s">
        <v>161</v>
      </c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6"/>
    </row>
    <row r="5" spans="1:19" ht="15.75" x14ac:dyDescent="0.25">
      <c r="A5" s="1" t="s">
        <v>48</v>
      </c>
      <c r="B5" s="1">
        <v>6</v>
      </c>
      <c r="C5" s="1">
        <v>15</v>
      </c>
      <c r="D5" s="1">
        <v>7</v>
      </c>
      <c r="E5" s="1">
        <f t="shared" ref="E5:E25" si="0">F5+G5+H5+I5</f>
        <v>4</v>
      </c>
      <c r="F5" s="1">
        <v>2</v>
      </c>
      <c r="G5" s="1">
        <v>2</v>
      </c>
      <c r="H5" s="1">
        <v>0</v>
      </c>
      <c r="I5" s="1">
        <v>0</v>
      </c>
      <c r="J5" s="1">
        <v>2</v>
      </c>
      <c r="K5" s="1">
        <v>3</v>
      </c>
      <c r="L5" s="1">
        <v>0</v>
      </c>
      <c r="M5" s="1">
        <v>1</v>
      </c>
      <c r="N5" s="1">
        <v>0</v>
      </c>
      <c r="O5" s="1">
        <v>0</v>
      </c>
      <c r="P5" s="2">
        <f t="shared" ref="P5:P25" si="1">E5/C5</f>
        <v>0.26666666666666666</v>
      </c>
      <c r="Q5" s="2">
        <f t="shared" ref="Q5:Q25" si="2">(E5+K5+O5)/(C5+K5+O5+M5)</f>
        <v>0.36842105263157893</v>
      </c>
      <c r="R5" s="2">
        <f t="shared" ref="R5:R25" si="3">(F5+2*G5+3*H5+4*I5)/C5</f>
        <v>0.4</v>
      </c>
      <c r="S5" s="46">
        <v>5</v>
      </c>
    </row>
    <row r="6" spans="1:19" ht="15.75" x14ac:dyDescent="0.25">
      <c r="A6" s="1" t="s">
        <v>49</v>
      </c>
      <c r="B6" s="1">
        <v>6</v>
      </c>
      <c r="C6" s="1">
        <v>17</v>
      </c>
      <c r="D6" s="1">
        <v>5</v>
      </c>
      <c r="E6" s="1">
        <f t="shared" si="0"/>
        <v>6</v>
      </c>
      <c r="F6" s="1">
        <v>4</v>
      </c>
      <c r="G6" s="1">
        <v>0</v>
      </c>
      <c r="H6" s="1">
        <v>1</v>
      </c>
      <c r="I6" s="1">
        <v>1</v>
      </c>
      <c r="J6" s="1">
        <v>6</v>
      </c>
      <c r="K6" s="1">
        <v>2</v>
      </c>
      <c r="L6" s="1">
        <v>4</v>
      </c>
      <c r="M6" s="1">
        <v>0</v>
      </c>
      <c r="N6" s="1">
        <v>0</v>
      </c>
      <c r="O6" s="1">
        <v>0</v>
      </c>
      <c r="P6" s="2">
        <f t="shared" si="1"/>
        <v>0.35294117647058826</v>
      </c>
      <c r="Q6" s="2">
        <f t="shared" si="2"/>
        <v>0.42105263157894735</v>
      </c>
      <c r="R6" s="2">
        <f t="shared" si="3"/>
        <v>0.6470588235294118</v>
      </c>
      <c r="S6" s="46">
        <v>1</v>
      </c>
    </row>
    <row r="7" spans="1:19" ht="15.75" x14ac:dyDescent="0.25">
      <c r="A7" s="1" t="s">
        <v>55</v>
      </c>
      <c r="B7" s="1">
        <v>2</v>
      </c>
      <c r="C7" s="1">
        <v>3</v>
      </c>
      <c r="D7" s="1">
        <v>0</v>
      </c>
      <c r="E7" s="1">
        <f t="shared" si="0"/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v>0</v>
      </c>
      <c r="O7" s="1">
        <v>0</v>
      </c>
      <c r="P7" s="2">
        <f t="shared" si="1"/>
        <v>0</v>
      </c>
      <c r="Q7" s="2">
        <f t="shared" si="2"/>
        <v>0</v>
      </c>
      <c r="R7" s="2">
        <f t="shared" si="3"/>
        <v>0</v>
      </c>
      <c r="S7" s="46"/>
    </row>
    <row r="8" spans="1:19" ht="15.75" x14ac:dyDescent="0.25">
      <c r="A8" s="1" t="s">
        <v>52</v>
      </c>
      <c r="B8" s="1">
        <v>2</v>
      </c>
      <c r="C8" s="1">
        <v>7</v>
      </c>
      <c r="D8" s="1">
        <v>3</v>
      </c>
      <c r="E8" s="1">
        <f t="shared" si="0"/>
        <v>3</v>
      </c>
      <c r="F8" s="1">
        <v>1</v>
      </c>
      <c r="G8" s="1">
        <v>0</v>
      </c>
      <c r="H8" s="1">
        <v>1</v>
      </c>
      <c r="I8" s="1">
        <v>1</v>
      </c>
      <c r="J8" s="1">
        <v>2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2">
        <f t="shared" si="1"/>
        <v>0.42857142857142855</v>
      </c>
      <c r="Q8" s="2">
        <f t="shared" si="2"/>
        <v>0.42857142857142855</v>
      </c>
      <c r="R8" s="2">
        <f t="shared" si="3"/>
        <v>1.1428571428571428</v>
      </c>
      <c r="S8" s="46"/>
    </row>
    <row r="9" spans="1:19" ht="15.75" x14ac:dyDescent="0.25">
      <c r="A9" s="1" t="s">
        <v>51</v>
      </c>
      <c r="B9" s="1">
        <v>5</v>
      </c>
      <c r="C9" s="1">
        <v>13</v>
      </c>
      <c r="D9" s="1">
        <v>7</v>
      </c>
      <c r="E9" s="1">
        <f t="shared" si="0"/>
        <v>7</v>
      </c>
      <c r="F9" s="1">
        <v>7</v>
      </c>
      <c r="G9" s="1">
        <v>0</v>
      </c>
      <c r="H9" s="1">
        <v>0</v>
      </c>
      <c r="I9" s="1">
        <v>0</v>
      </c>
      <c r="J9" s="1">
        <v>2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2">
        <f t="shared" si="1"/>
        <v>0.53846153846153844</v>
      </c>
      <c r="Q9" s="2">
        <f t="shared" si="2"/>
        <v>0.5714285714285714</v>
      </c>
      <c r="R9" s="2">
        <f t="shared" si="3"/>
        <v>0.53846153846153844</v>
      </c>
      <c r="S9" s="46">
        <v>2</v>
      </c>
    </row>
    <row r="10" spans="1:19" ht="15.75" x14ac:dyDescent="0.25">
      <c r="A10" s="1" t="s">
        <v>53</v>
      </c>
      <c r="B10" s="1">
        <v>4</v>
      </c>
      <c r="C10" s="1">
        <v>9</v>
      </c>
      <c r="D10" s="1">
        <v>3</v>
      </c>
      <c r="E10" s="1">
        <f t="shared" si="0"/>
        <v>3</v>
      </c>
      <c r="F10" s="1">
        <v>2</v>
      </c>
      <c r="G10" s="1">
        <v>1</v>
      </c>
      <c r="H10" s="1">
        <v>0</v>
      </c>
      <c r="I10" s="1">
        <v>0</v>
      </c>
      <c r="J10" s="1">
        <v>3</v>
      </c>
      <c r="K10" s="1">
        <v>1</v>
      </c>
      <c r="L10" s="1">
        <v>1</v>
      </c>
      <c r="M10" s="1">
        <v>0</v>
      </c>
      <c r="N10" s="1">
        <v>0</v>
      </c>
      <c r="O10" s="1">
        <v>0</v>
      </c>
      <c r="P10" s="2">
        <f t="shared" si="1"/>
        <v>0.33333333333333331</v>
      </c>
      <c r="Q10" s="2">
        <f t="shared" si="2"/>
        <v>0.4</v>
      </c>
      <c r="R10" s="2">
        <f t="shared" si="3"/>
        <v>0.44444444444444442</v>
      </c>
      <c r="S10" s="46">
        <v>1</v>
      </c>
    </row>
    <row r="11" spans="1:19" ht="15.75" x14ac:dyDescent="0.25">
      <c r="A11" s="1" t="s">
        <v>54</v>
      </c>
      <c r="B11" s="1">
        <v>5</v>
      </c>
      <c r="C11" s="1">
        <v>7</v>
      </c>
      <c r="D11" s="1">
        <v>3</v>
      </c>
      <c r="E11" s="1">
        <f t="shared" si="0"/>
        <v>2</v>
      </c>
      <c r="F11" s="1">
        <v>2</v>
      </c>
      <c r="G11" s="1">
        <v>0</v>
      </c>
      <c r="H11" s="1">
        <v>0</v>
      </c>
      <c r="I11" s="1">
        <v>0</v>
      </c>
      <c r="J11" s="1">
        <v>3</v>
      </c>
      <c r="K11" s="1">
        <v>2</v>
      </c>
      <c r="L11" s="1">
        <v>1</v>
      </c>
      <c r="M11" s="1">
        <v>0</v>
      </c>
      <c r="N11" s="1">
        <v>1</v>
      </c>
      <c r="O11" s="1">
        <v>1</v>
      </c>
      <c r="P11" s="2">
        <f t="shared" si="1"/>
        <v>0.2857142857142857</v>
      </c>
      <c r="Q11" s="2">
        <f t="shared" si="2"/>
        <v>0.5</v>
      </c>
      <c r="R11" s="2">
        <f t="shared" si="3"/>
        <v>0.2857142857142857</v>
      </c>
      <c r="S11" s="46"/>
    </row>
    <row r="12" spans="1:19" ht="15.75" x14ac:dyDescent="0.25">
      <c r="A12" s="1" t="s">
        <v>84</v>
      </c>
      <c r="B12" s="1">
        <v>6</v>
      </c>
      <c r="C12" s="1">
        <v>14</v>
      </c>
      <c r="D12" s="1">
        <v>8</v>
      </c>
      <c r="E12" s="1">
        <f t="shared" si="0"/>
        <v>6</v>
      </c>
      <c r="F12" s="1">
        <v>3</v>
      </c>
      <c r="G12" s="1">
        <v>0</v>
      </c>
      <c r="H12" s="1">
        <v>2</v>
      </c>
      <c r="I12" s="1">
        <v>1</v>
      </c>
      <c r="J12" s="1">
        <v>5</v>
      </c>
      <c r="K12" s="1">
        <v>6</v>
      </c>
      <c r="L12" s="1">
        <v>2</v>
      </c>
      <c r="M12" s="1">
        <v>1</v>
      </c>
      <c r="N12" s="1">
        <v>0</v>
      </c>
      <c r="O12" s="1">
        <v>0</v>
      </c>
      <c r="P12" s="2">
        <f t="shared" si="1"/>
        <v>0.42857142857142855</v>
      </c>
      <c r="Q12" s="2">
        <f t="shared" si="2"/>
        <v>0.5714285714285714</v>
      </c>
      <c r="R12" s="2">
        <f t="shared" si="3"/>
        <v>0.9285714285714286</v>
      </c>
      <c r="S12" s="46">
        <v>1</v>
      </c>
    </row>
    <row r="13" spans="1:19" ht="15.75" x14ac:dyDescent="0.25">
      <c r="A13" s="1" t="s">
        <v>95</v>
      </c>
      <c r="B13" s="1">
        <v>6</v>
      </c>
      <c r="C13" s="1">
        <v>20</v>
      </c>
      <c r="D13" s="1">
        <v>5</v>
      </c>
      <c r="E13" s="1">
        <f t="shared" si="0"/>
        <v>8</v>
      </c>
      <c r="F13" s="1">
        <v>6</v>
      </c>
      <c r="G13" s="1">
        <v>2</v>
      </c>
      <c r="H13" s="1">
        <v>0</v>
      </c>
      <c r="I13" s="1">
        <v>0</v>
      </c>
      <c r="J13" s="1">
        <v>8</v>
      </c>
      <c r="K13" s="1">
        <v>0</v>
      </c>
      <c r="L13" s="1">
        <v>3</v>
      </c>
      <c r="M13" s="1">
        <v>0</v>
      </c>
      <c r="N13" s="1">
        <v>0</v>
      </c>
      <c r="O13" s="1">
        <v>0</v>
      </c>
      <c r="P13" s="2">
        <f t="shared" si="1"/>
        <v>0.4</v>
      </c>
      <c r="Q13" s="2">
        <f t="shared" si="2"/>
        <v>0.4</v>
      </c>
      <c r="R13" s="2">
        <f t="shared" si="3"/>
        <v>0.5</v>
      </c>
      <c r="S13" s="46">
        <v>3</v>
      </c>
    </row>
    <row r="14" spans="1:19" ht="15.75" x14ac:dyDescent="0.25">
      <c r="A14" s="1" t="s">
        <v>94</v>
      </c>
      <c r="B14" s="1">
        <v>4</v>
      </c>
      <c r="C14" s="1">
        <v>7</v>
      </c>
      <c r="D14" s="1">
        <v>0</v>
      </c>
      <c r="E14" s="1">
        <f t="shared" si="0"/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2">
        <f t="shared" si="1"/>
        <v>0</v>
      </c>
      <c r="Q14" s="2">
        <f t="shared" si="2"/>
        <v>0</v>
      </c>
      <c r="R14" s="2">
        <f t="shared" si="3"/>
        <v>0</v>
      </c>
      <c r="S14" s="46"/>
    </row>
    <row r="15" spans="1:19" ht="15.75" x14ac:dyDescent="0.25">
      <c r="A15" s="1" t="s">
        <v>83</v>
      </c>
      <c r="B15" s="1">
        <v>3</v>
      </c>
      <c r="C15" s="1">
        <v>7</v>
      </c>
      <c r="D15" s="1">
        <v>4</v>
      </c>
      <c r="E15" s="1">
        <f t="shared" si="0"/>
        <v>3</v>
      </c>
      <c r="F15" s="1">
        <v>2</v>
      </c>
      <c r="G15" s="1">
        <v>1</v>
      </c>
      <c r="H15" s="1">
        <v>0</v>
      </c>
      <c r="I15" s="1">
        <v>0</v>
      </c>
      <c r="J15" s="1">
        <v>2</v>
      </c>
      <c r="K15" s="1">
        <v>2</v>
      </c>
      <c r="L15" s="1">
        <v>0</v>
      </c>
      <c r="M15" s="1">
        <v>0</v>
      </c>
      <c r="N15" s="1">
        <v>0</v>
      </c>
      <c r="O15" s="1">
        <v>0</v>
      </c>
      <c r="P15" s="2">
        <f t="shared" si="1"/>
        <v>0.42857142857142855</v>
      </c>
      <c r="Q15" s="2">
        <f t="shared" si="2"/>
        <v>0.55555555555555558</v>
      </c>
      <c r="R15" s="2">
        <f t="shared" si="3"/>
        <v>0.5714285714285714</v>
      </c>
      <c r="S15" s="46"/>
    </row>
    <row r="16" spans="1:19" ht="15.75" x14ac:dyDescent="0.25">
      <c r="A16" s="1" t="s">
        <v>164</v>
      </c>
      <c r="B16" s="1">
        <v>2</v>
      </c>
      <c r="C16" s="1">
        <v>3</v>
      </c>
      <c r="D16" s="1">
        <v>0</v>
      </c>
      <c r="E16" s="1">
        <f t="shared" si="0"/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2</v>
      </c>
      <c r="M16" s="1">
        <v>0</v>
      </c>
      <c r="N16" s="1">
        <v>0</v>
      </c>
      <c r="O16" s="1">
        <v>0</v>
      </c>
      <c r="P16" s="2">
        <f t="shared" si="1"/>
        <v>0</v>
      </c>
      <c r="Q16" s="2">
        <f t="shared" si="2"/>
        <v>0</v>
      </c>
      <c r="R16" s="2">
        <f t="shared" si="3"/>
        <v>0</v>
      </c>
      <c r="S16" s="46"/>
    </row>
    <row r="17" spans="1:19" ht="15.75" x14ac:dyDescent="0.25">
      <c r="A17" s="1" t="s">
        <v>165</v>
      </c>
      <c r="B17" s="1">
        <v>1</v>
      </c>
      <c r="C17" s="1">
        <v>2</v>
      </c>
      <c r="D17" s="1">
        <v>2</v>
      </c>
      <c r="E17" s="1">
        <f t="shared" si="0"/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2">
        <f t="shared" si="1"/>
        <v>0</v>
      </c>
      <c r="Q17" s="2">
        <f t="shared" si="2"/>
        <v>0</v>
      </c>
      <c r="R17" s="2">
        <f t="shared" si="3"/>
        <v>0</v>
      </c>
      <c r="S17" s="46">
        <v>1</v>
      </c>
    </row>
    <row r="18" spans="1:19" ht="15.75" x14ac:dyDescent="0.25">
      <c r="A18" s="1" t="s">
        <v>99</v>
      </c>
      <c r="B18" s="1">
        <v>4</v>
      </c>
      <c r="C18" s="1">
        <v>7</v>
      </c>
      <c r="D18" s="1">
        <v>4</v>
      </c>
      <c r="E18" s="1">
        <f t="shared" si="0"/>
        <v>2</v>
      </c>
      <c r="F18" s="1">
        <v>1</v>
      </c>
      <c r="G18" s="1">
        <v>0</v>
      </c>
      <c r="H18" s="1">
        <v>0</v>
      </c>
      <c r="I18" s="1">
        <v>1</v>
      </c>
      <c r="J18" s="1">
        <v>4</v>
      </c>
      <c r="K18" s="1">
        <v>1</v>
      </c>
      <c r="L18" s="1">
        <v>0</v>
      </c>
      <c r="M18" s="1">
        <v>2</v>
      </c>
      <c r="N18" s="1">
        <v>0</v>
      </c>
      <c r="O18" s="1">
        <v>2</v>
      </c>
      <c r="P18" s="2">
        <f t="shared" si="1"/>
        <v>0.2857142857142857</v>
      </c>
      <c r="Q18" s="2">
        <f t="shared" si="2"/>
        <v>0.41666666666666669</v>
      </c>
      <c r="R18" s="2">
        <f t="shared" si="3"/>
        <v>0.7142857142857143</v>
      </c>
      <c r="S18" s="46">
        <v>1</v>
      </c>
    </row>
    <row r="19" spans="1:19" ht="15.75" x14ac:dyDescent="0.25">
      <c r="A19" s="1" t="s">
        <v>87</v>
      </c>
      <c r="B19" s="1">
        <v>1</v>
      </c>
      <c r="C19" s="1">
        <v>2</v>
      </c>
      <c r="D19" s="1">
        <v>1</v>
      </c>
      <c r="E19" s="1">
        <f t="shared" si="0"/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2">
        <f t="shared" si="1"/>
        <v>0</v>
      </c>
      <c r="Q19" s="2">
        <f t="shared" si="2"/>
        <v>0.33333333333333331</v>
      </c>
      <c r="R19" s="2">
        <f t="shared" si="3"/>
        <v>0</v>
      </c>
      <c r="S19" s="46"/>
    </row>
    <row r="20" spans="1:19" ht="15.75" x14ac:dyDescent="0.25">
      <c r="A20" s="1" t="s">
        <v>89</v>
      </c>
      <c r="B20" s="1">
        <v>2</v>
      </c>
      <c r="C20" s="1">
        <v>4</v>
      </c>
      <c r="D20" s="1">
        <v>3</v>
      </c>
      <c r="E20" s="1">
        <f t="shared" si="0"/>
        <v>2</v>
      </c>
      <c r="F20" s="1">
        <v>1</v>
      </c>
      <c r="G20" s="1">
        <v>1</v>
      </c>
      <c r="H20" s="1">
        <v>0</v>
      </c>
      <c r="I20" s="1">
        <v>0</v>
      </c>
      <c r="J20" s="1">
        <v>2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2">
        <f t="shared" si="1"/>
        <v>0.5</v>
      </c>
      <c r="Q20" s="2">
        <f t="shared" si="2"/>
        <v>0.6</v>
      </c>
      <c r="R20" s="2">
        <f t="shared" si="3"/>
        <v>0.75</v>
      </c>
      <c r="S20" s="46"/>
    </row>
    <row r="21" spans="1:19" ht="15.75" x14ac:dyDescent="0.25">
      <c r="A21" s="1" t="s">
        <v>171</v>
      </c>
      <c r="B21" s="1">
        <v>1</v>
      </c>
      <c r="C21" s="1">
        <v>1</v>
      </c>
      <c r="D21" s="1">
        <v>0</v>
      </c>
      <c r="E21" s="1">
        <f t="shared" si="0"/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0</v>
      </c>
      <c r="O21" s="1">
        <v>0</v>
      </c>
      <c r="P21" s="2">
        <f t="shared" si="1"/>
        <v>0</v>
      </c>
      <c r="Q21" s="2">
        <f t="shared" si="2"/>
        <v>0</v>
      </c>
      <c r="R21" s="2">
        <f t="shared" si="3"/>
        <v>0</v>
      </c>
      <c r="S21" s="46"/>
    </row>
    <row r="22" spans="1:19" ht="15.75" x14ac:dyDescent="0.25">
      <c r="A22" s="1" t="s">
        <v>172</v>
      </c>
      <c r="B22" s="1">
        <v>1</v>
      </c>
      <c r="C22" s="1">
        <v>2</v>
      </c>
      <c r="D22" s="1">
        <v>0</v>
      </c>
      <c r="E22" s="1">
        <f t="shared" si="0"/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</v>
      </c>
      <c r="M22" s="1">
        <v>0</v>
      </c>
      <c r="N22" s="1">
        <v>0</v>
      </c>
      <c r="O22" s="1">
        <v>0</v>
      </c>
      <c r="P22" s="2">
        <f t="shared" si="1"/>
        <v>0</v>
      </c>
      <c r="Q22" s="2">
        <f t="shared" si="2"/>
        <v>0</v>
      </c>
      <c r="R22" s="2">
        <f t="shared" si="3"/>
        <v>0</v>
      </c>
      <c r="S22" s="46"/>
    </row>
    <row r="23" spans="1:19" ht="15.75" x14ac:dyDescent="0.25">
      <c r="A23" s="1" t="s">
        <v>181</v>
      </c>
      <c r="B23" s="1">
        <v>1</v>
      </c>
      <c r="C23" s="1">
        <v>0</v>
      </c>
      <c r="D23" s="1">
        <v>2</v>
      </c>
      <c r="E23" s="1">
        <f t="shared" si="0"/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3</v>
      </c>
      <c r="L23" s="1">
        <v>0</v>
      </c>
      <c r="M23" s="1">
        <v>0</v>
      </c>
      <c r="N23" s="1">
        <v>0</v>
      </c>
      <c r="O23" s="1">
        <v>0</v>
      </c>
      <c r="P23" s="2" t="e">
        <f t="shared" si="1"/>
        <v>#DIV/0!</v>
      </c>
      <c r="Q23" s="2">
        <f t="shared" si="2"/>
        <v>1</v>
      </c>
      <c r="R23" s="2" t="e">
        <f t="shared" si="3"/>
        <v>#DIV/0!</v>
      </c>
      <c r="S23" s="46"/>
    </row>
    <row r="24" spans="1:19" ht="15.75" x14ac:dyDescent="0.25">
      <c r="A24" s="1" t="s">
        <v>188</v>
      </c>
      <c r="B24" s="1">
        <v>2</v>
      </c>
      <c r="C24" s="1">
        <v>2</v>
      </c>
      <c r="D24" s="1">
        <v>1</v>
      </c>
      <c r="E24" s="1">
        <f t="shared" si="0"/>
        <v>1</v>
      </c>
      <c r="F24" s="1">
        <v>1</v>
      </c>
      <c r="G24" s="1">
        <v>0</v>
      </c>
      <c r="H24" s="1">
        <v>0</v>
      </c>
      <c r="I24" s="1">
        <v>0</v>
      </c>
      <c r="J24" s="1">
        <v>1</v>
      </c>
      <c r="K24" s="1">
        <v>1</v>
      </c>
      <c r="L24" s="1">
        <v>1</v>
      </c>
      <c r="M24" s="1">
        <v>0</v>
      </c>
      <c r="N24" s="1">
        <v>0</v>
      </c>
      <c r="O24" s="1">
        <v>0</v>
      </c>
      <c r="P24" s="2">
        <f t="shared" si="1"/>
        <v>0.5</v>
      </c>
      <c r="Q24" s="2">
        <f t="shared" si="2"/>
        <v>0.66666666666666663</v>
      </c>
      <c r="R24" s="2">
        <f t="shared" si="3"/>
        <v>0.5</v>
      </c>
      <c r="S24" s="46">
        <v>1</v>
      </c>
    </row>
    <row r="25" spans="1:19" ht="15.75" x14ac:dyDescent="0.25">
      <c r="A25" s="1" t="s">
        <v>189</v>
      </c>
      <c r="B25" s="1">
        <v>2</v>
      </c>
      <c r="C25" s="1">
        <v>2</v>
      </c>
      <c r="D25" s="1">
        <v>2</v>
      </c>
      <c r="E25" s="1">
        <f t="shared" si="0"/>
        <v>1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0</v>
      </c>
      <c r="M25" s="1">
        <v>0</v>
      </c>
      <c r="N25" s="1">
        <v>1</v>
      </c>
      <c r="O25" s="1">
        <v>0</v>
      </c>
      <c r="P25" s="2">
        <f t="shared" si="1"/>
        <v>0.5</v>
      </c>
      <c r="Q25" s="2">
        <f t="shared" si="2"/>
        <v>0.66666666666666663</v>
      </c>
      <c r="R25" s="2">
        <f t="shared" si="3"/>
        <v>0.5</v>
      </c>
      <c r="S25" s="46">
        <v>2</v>
      </c>
    </row>
    <row r="26" spans="1:19" x14ac:dyDescent="0.25">
      <c r="P26" s="5"/>
      <c r="Q26" s="5"/>
      <c r="R26" s="5"/>
      <c r="S26" s="5"/>
    </row>
    <row r="27" spans="1:19" ht="15.75" x14ac:dyDescent="0.25">
      <c r="A27" s="1" t="s">
        <v>23</v>
      </c>
      <c r="B27" s="1">
        <v>6</v>
      </c>
      <c r="C27" s="1">
        <f t="shared" ref="C27:O27" si="4">SUM(C5:C26)</f>
        <v>144</v>
      </c>
      <c r="D27" s="1">
        <f t="shared" si="4"/>
        <v>60</v>
      </c>
      <c r="E27" s="1">
        <f t="shared" si="4"/>
        <v>48</v>
      </c>
      <c r="F27" s="1">
        <f t="shared" si="4"/>
        <v>33</v>
      </c>
      <c r="G27" s="1">
        <f t="shared" si="4"/>
        <v>7</v>
      </c>
      <c r="H27" s="1">
        <f t="shared" si="4"/>
        <v>4</v>
      </c>
      <c r="I27" s="1">
        <f t="shared" si="4"/>
        <v>4</v>
      </c>
      <c r="J27" s="1">
        <f t="shared" si="4"/>
        <v>40</v>
      </c>
      <c r="K27" s="1">
        <f t="shared" si="4"/>
        <v>25</v>
      </c>
      <c r="L27" s="1">
        <f t="shared" si="4"/>
        <v>21</v>
      </c>
      <c r="M27" s="1">
        <f t="shared" si="4"/>
        <v>4</v>
      </c>
      <c r="N27" s="1">
        <f t="shared" si="4"/>
        <v>2</v>
      </c>
      <c r="O27" s="1">
        <f t="shared" si="4"/>
        <v>3</v>
      </c>
      <c r="P27" s="2">
        <f>E27/C27</f>
        <v>0.33333333333333331</v>
      </c>
      <c r="Q27" s="2">
        <f>(E27+K27+O27)/(C27+K27+O27+M27)</f>
        <v>0.43181818181818182</v>
      </c>
      <c r="R27" s="2">
        <f>(F27+2*G27+3*H27+4*I27)/C27</f>
        <v>0.52083333333333337</v>
      </c>
      <c r="S27" s="46">
        <f>SUM(S5:S26)</f>
        <v>18</v>
      </c>
    </row>
    <row r="29" spans="1:19" ht="15.75" x14ac:dyDescent="0.25">
      <c r="A29" s="1" t="s">
        <v>24</v>
      </c>
      <c r="B29" s="1" t="s">
        <v>2</v>
      </c>
      <c r="C29" s="1" t="s">
        <v>162</v>
      </c>
      <c r="D29" s="1" t="s">
        <v>43</v>
      </c>
      <c r="E29" s="1" t="s">
        <v>44</v>
      </c>
      <c r="F29" s="1" t="s">
        <v>29</v>
      </c>
      <c r="G29" s="1" t="s">
        <v>30</v>
      </c>
      <c r="H29" s="1" t="s">
        <v>31</v>
      </c>
      <c r="I29" s="1" t="s">
        <v>12</v>
      </c>
      <c r="J29" s="1" t="s">
        <v>56</v>
      </c>
      <c r="K29" s="1" t="s">
        <v>32</v>
      </c>
      <c r="L29" s="1" t="s">
        <v>163</v>
      </c>
      <c r="M29" s="1" t="s">
        <v>34</v>
      </c>
    </row>
    <row r="30" spans="1:19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9" ht="15.75" x14ac:dyDescent="0.25">
      <c r="A31" s="1" t="s">
        <v>95</v>
      </c>
      <c r="B31" s="1">
        <v>5</v>
      </c>
      <c r="C31" s="1">
        <v>23</v>
      </c>
      <c r="D31" s="1">
        <v>4</v>
      </c>
      <c r="E31" s="1">
        <v>0</v>
      </c>
      <c r="F31" s="1">
        <v>29</v>
      </c>
      <c r="G31" s="1">
        <v>98</v>
      </c>
      <c r="H31" s="2">
        <f>F31/G31</f>
        <v>0.29591836734693877</v>
      </c>
      <c r="I31" s="1">
        <v>22</v>
      </c>
      <c r="J31" s="1">
        <v>15</v>
      </c>
      <c r="K31" s="1">
        <v>16</v>
      </c>
      <c r="L31" s="3">
        <f>K31/(C31/7)</f>
        <v>4.8695652173913047</v>
      </c>
      <c r="M31" s="4">
        <f>(F31+J31)/C31</f>
        <v>1.9130434782608696</v>
      </c>
    </row>
    <row r="32" spans="1:19" ht="15.75" x14ac:dyDescent="0.25">
      <c r="A32" s="1" t="s">
        <v>165</v>
      </c>
      <c r="B32" s="1">
        <v>1</v>
      </c>
      <c r="C32" s="1">
        <v>3</v>
      </c>
      <c r="D32" s="1">
        <v>0</v>
      </c>
      <c r="E32" s="1">
        <v>0</v>
      </c>
      <c r="F32" s="1">
        <v>0</v>
      </c>
      <c r="G32" s="1">
        <v>9</v>
      </c>
      <c r="H32" s="2">
        <f>F32/G32</f>
        <v>0</v>
      </c>
      <c r="I32" s="1">
        <v>7</v>
      </c>
      <c r="J32" s="1">
        <v>0</v>
      </c>
      <c r="K32" s="1">
        <v>0</v>
      </c>
      <c r="L32" s="3">
        <f>K32/(C32/7)</f>
        <v>0</v>
      </c>
      <c r="M32" s="4">
        <f>(F32+J32)/C32</f>
        <v>0</v>
      </c>
    </row>
    <row r="33" spans="1:13" ht="15.75" x14ac:dyDescent="0.25">
      <c r="A33" s="1" t="s">
        <v>99</v>
      </c>
      <c r="B33" s="1">
        <v>4</v>
      </c>
      <c r="C33" s="1">
        <v>9</v>
      </c>
      <c r="D33" s="1">
        <v>1</v>
      </c>
      <c r="E33" s="1">
        <v>0</v>
      </c>
      <c r="F33" s="1">
        <v>4</v>
      </c>
      <c r="G33" s="1">
        <v>30</v>
      </c>
      <c r="H33" s="2">
        <f>F33/G33</f>
        <v>0.13333333333333333</v>
      </c>
      <c r="I33" s="1">
        <v>9</v>
      </c>
      <c r="J33" s="1">
        <v>7</v>
      </c>
      <c r="K33" s="1">
        <v>2</v>
      </c>
      <c r="L33" s="3">
        <f>K33/(C33/7)</f>
        <v>1.5555555555555554</v>
      </c>
      <c r="M33" s="4">
        <f>(F33+J33)/C33</f>
        <v>1.2222222222222223</v>
      </c>
    </row>
    <row r="35" spans="1:13" ht="15.75" x14ac:dyDescent="0.25">
      <c r="A35" t="s">
        <v>23</v>
      </c>
      <c r="B35" s="1">
        <v>6</v>
      </c>
      <c r="C35" s="1">
        <f>SUM(C31:C34)</f>
        <v>35</v>
      </c>
      <c r="D35" s="1">
        <f>SUM(D31:D34)</f>
        <v>5</v>
      </c>
      <c r="E35" s="1">
        <f>SUM(E31:E34)</f>
        <v>0</v>
      </c>
      <c r="F35" s="1">
        <f>SUM(F31:F34)</f>
        <v>33</v>
      </c>
      <c r="G35" s="1">
        <f>SUM(G31:G34)</f>
        <v>137</v>
      </c>
      <c r="H35" s="2">
        <f>F35/G35</f>
        <v>0.24087591240875914</v>
      </c>
      <c r="I35" s="1">
        <f>SUM(I31:I34)</f>
        <v>38</v>
      </c>
      <c r="J35" s="1">
        <f>SUM(J31:J34)</f>
        <v>22</v>
      </c>
      <c r="K35" s="1">
        <f>SUM(K31:K34)</f>
        <v>18</v>
      </c>
      <c r="L35" s="4">
        <f>K35/(C35/7)</f>
        <v>3.6</v>
      </c>
      <c r="M35" s="4">
        <f>(F35+J35)/C35</f>
        <v>1.5714285714285714</v>
      </c>
    </row>
  </sheetData>
  <mergeCells count="1">
    <mergeCell ref="B1:F1"/>
  </mergeCells>
  <pageMargins left="0.25" right="0.25" top="0.5" bottom="0.5" header="0.3" footer="0.3"/>
  <pageSetup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13" workbookViewId="0">
      <selection activeCell="J32" sqref="J32"/>
    </sheetView>
  </sheetViews>
  <sheetFormatPr defaultRowHeight="15" x14ac:dyDescent="0.25"/>
  <cols>
    <col min="1" max="1" width="19" customWidth="1"/>
    <col min="2" max="2" width="4.7109375" bestFit="1" customWidth="1"/>
    <col min="3" max="3" width="7.85546875" bestFit="1" customWidth="1"/>
    <col min="4" max="4" width="6" bestFit="1" customWidth="1"/>
    <col min="5" max="5" width="7.7109375" bestFit="1" customWidth="1"/>
    <col min="6" max="6" width="7.5703125" bestFit="1" customWidth="1"/>
    <col min="7" max="7" width="10.5703125" customWidth="1"/>
    <col min="8" max="8" width="9.7109375" customWidth="1"/>
    <col min="9" max="9" width="3.7109375" bestFit="1" customWidth="1"/>
    <col min="10" max="10" width="7.28515625" bestFit="1" customWidth="1"/>
    <col min="11" max="11" width="4" customWidth="1"/>
    <col min="12" max="13" width="5.85546875" customWidth="1"/>
    <col min="14" max="14" width="5.42578125" customWidth="1"/>
    <col min="15" max="15" width="3.5703125" bestFit="1" customWidth="1"/>
    <col min="16" max="16" width="6.28515625" bestFit="1" customWidth="1"/>
    <col min="17" max="18" width="6.140625" bestFit="1" customWidth="1"/>
    <col min="19" max="19" width="6.140625" customWidth="1"/>
  </cols>
  <sheetData>
    <row r="1" spans="1:19" ht="15.75" x14ac:dyDescent="0.25">
      <c r="A1" s="1" t="s">
        <v>113</v>
      </c>
      <c r="B1" s="54" t="s">
        <v>204</v>
      </c>
      <c r="C1" s="53"/>
      <c r="D1" s="53"/>
      <c r="E1" s="53"/>
      <c r="F1" s="53"/>
      <c r="G1" s="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38" t="s">
        <v>161</v>
      </c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" t="s">
        <v>150</v>
      </c>
      <c r="B5" s="1">
        <v>5</v>
      </c>
      <c r="C5" s="1">
        <v>14</v>
      </c>
      <c r="D5" s="1">
        <v>4</v>
      </c>
      <c r="E5" s="1">
        <f t="shared" ref="E5:E25" si="0">F5+G5+H5+I5</f>
        <v>2</v>
      </c>
      <c r="F5" s="1">
        <v>1</v>
      </c>
      <c r="G5" s="1">
        <v>1</v>
      </c>
      <c r="H5" s="1">
        <v>0</v>
      </c>
      <c r="I5" s="1">
        <v>0</v>
      </c>
      <c r="J5" s="1">
        <v>0</v>
      </c>
      <c r="K5" s="1">
        <v>3</v>
      </c>
      <c r="L5" s="1">
        <v>10</v>
      </c>
      <c r="M5" s="1">
        <v>0</v>
      </c>
      <c r="N5" s="1">
        <v>0</v>
      </c>
      <c r="O5" s="1">
        <v>1</v>
      </c>
      <c r="P5" s="2">
        <f>E5/C5</f>
        <v>0.14285714285714285</v>
      </c>
      <c r="Q5" s="2">
        <f>(E5+K5+O5)/(C5+K5+O5+M5)</f>
        <v>0.33333333333333331</v>
      </c>
      <c r="R5" s="2">
        <f>(F5+2*G5+3*H5+4*I5)/C5</f>
        <v>0.21428571428571427</v>
      </c>
      <c r="S5" s="46"/>
    </row>
    <row r="6" spans="1:19" ht="15.75" x14ac:dyDescent="0.25">
      <c r="A6" s="1" t="s">
        <v>151</v>
      </c>
      <c r="B6" s="1">
        <v>4</v>
      </c>
      <c r="C6" s="1">
        <v>8</v>
      </c>
      <c r="D6" s="1">
        <v>3</v>
      </c>
      <c r="E6" s="1">
        <f t="shared" si="0"/>
        <v>3</v>
      </c>
      <c r="F6" s="1">
        <v>1</v>
      </c>
      <c r="G6" s="1">
        <v>1</v>
      </c>
      <c r="H6" s="1">
        <v>1</v>
      </c>
      <c r="I6" s="1">
        <v>0</v>
      </c>
      <c r="J6" s="1">
        <v>2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2">
        <f t="shared" ref="P6:P25" si="1">E6/C6</f>
        <v>0.375</v>
      </c>
      <c r="Q6" s="2">
        <f t="shared" ref="Q6:Q25" si="2">(E6+K6+O6)/(C6+K6+O6+M6)</f>
        <v>0.44444444444444442</v>
      </c>
      <c r="R6" s="2">
        <f t="shared" ref="R6:R25" si="3">(F6+2*G6+3*H6+4*I6)/C6</f>
        <v>0.75</v>
      </c>
      <c r="S6" s="46"/>
    </row>
    <row r="7" spans="1:19" ht="15.75" x14ac:dyDescent="0.25">
      <c r="A7" s="1" t="s">
        <v>152</v>
      </c>
      <c r="B7" s="1">
        <v>3</v>
      </c>
      <c r="C7" s="1">
        <v>3</v>
      </c>
      <c r="D7" s="1">
        <v>1</v>
      </c>
      <c r="E7" s="1">
        <f t="shared" si="0"/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2</v>
      </c>
      <c r="M7" s="1">
        <v>0</v>
      </c>
      <c r="N7" s="1">
        <v>0</v>
      </c>
      <c r="O7" s="1">
        <v>0</v>
      </c>
      <c r="P7" s="2">
        <f t="shared" si="1"/>
        <v>0</v>
      </c>
      <c r="Q7" s="2">
        <f t="shared" si="2"/>
        <v>0</v>
      </c>
      <c r="R7" s="2">
        <f t="shared" si="3"/>
        <v>0</v>
      </c>
      <c r="S7" s="46"/>
    </row>
    <row r="8" spans="1:19" ht="15.75" x14ac:dyDescent="0.25">
      <c r="A8" s="1" t="s">
        <v>42</v>
      </c>
      <c r="B8" s="1">
        <v>6</v>
      </c>
      <c r="C8" s="1">
        <v>15</v>
      </c>
      <c r="D8" s="1">
        <v>3</v>
      </c>
      <c r="E8" s="1">
        <f t="shared" si="0"/>
        <v>6</v>
      </c>
      <c r="F8" s="1">
        <v>5</v>
      </c>
      <c r="G8" s="1">
        <v>0</v>
      </c>
      <c r="H8" s="1">
        <v>0</v>
      </c>
      <c r="I8" s="1">
        <v>1</v>
      </c>
      <c r="J8" s="1">
        <v>5</v>
      </c>
      <c r="K8" s="1">
        <v>1</v>
      </c>
      <c r="L8" s="1">
        <v>2</v>
      </c>
      <c r="M8" s="1">
        <v>0</v>
      </c>
      <c r="N8" s="1">
        <v>0</v>
      </c>
      <c r="O8" s="1">
        <v>0</v>
      </c>
      <c r="P8" s="2">
        <f t="shared" si="1"/>
        <v>0.4</v>
      </c>
      <c r="Q8" s="2">
        <f t="shared" si="2"/>
        <v>0.4375</v>
      </c>
      <c r="R8" s="2">
        <f t="shared" si="3"/>
        <v>0.6</v>
      </c>
      <c r="S8" s="46">
        <v>2</v>
      </c>
    </row>
    <row r="9" spans="1:19" ht="15.75" x14ac:dyDescent="0.25">
      <c r="A9" s="1" t="s">
        <v>153</v>
      </c>
      <c r="B9" s="1">
        <v>6</v>
      </c>
      <c r="C9" s="1">
        <v>16</v>
      </c>
      <c r="D9" s="1">
        <v>2</v>
      </c>
      <c r="E9" s="1">
        <f t="shared" si="0"/>
        <v>3</v>
      </c>
      <c r="F9" s="1">
        <v>2</v>
      </c>
      <c r="G9" s="1">
        <v>0</v>
      </c>
      <c r="H9" s="1">
        <v>0</v>
      </c>
      <c r="I9" s="1">
        <v>1</v>
      </c>
      <c r="J9" s="1">
        <v>3</v>
      </c>
      <c r="K9" s="1">
        <v>1</v>
      </c>
      <c r="L9" s="1">
        <v>6</v>
      </c>
      <c r="M9" s="1">
        <v>0</v>
      </c>
      <c r="N9" s="1">
        <v>0</v>
      </c>
      <c r="O9" s="1">
        <v>0</v>
      </c>
      <c r="P9" s="2">
        <f t="shared" si="1"/>
        <v>0.1875</v>
      </c>
      <c r="Q9" s="2">
        <f t="shared" si="2"/>
        <v>0.23529411764705882</v>
      </c>
      <c r="R9" s="2">
        <f t="shared" si="3"/>
        <v>0.375</v>
      </c>
      <c r="S9" s="46"/>
    </row>
    <row r="10" spans="1:19" ht="15.75" x14ac:dyDescent="0.25">
      <c r="A10" s="1" t="s">
        <v>154</v>
      </c>
      <c r="B10" s="1">
        <v>6</v>
      </c>
      <c r="C10" s="1">
        <v>14</v>
      </c>
      <c r="D10" s="1">
        <v>1</v>
      </c>
      <c r="E10" s="1">
        <f t="shared" si="0"/>
        <v>3</v>
      </c>
      <c r="F10" s="1">
        <v>3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3</v>
      </c>
      <c r="M10" s="1">
        <v>0</v>
      </c>
      <c r="N10" s="1">
        <v>0</v>
      </c>
      <c r="O10" s="1">
        <v>0</v>
      </c>
      <c r="P10" s="2">
        <f t="shared" si="1"/>
        <v>0.21428571428571427</v>
      </c>
      <c r="Q10" s="2">
        <f t="shared" si="2"/>
        <v>0.21428571428571427</v>
      </c>
      <c r="R10" s="2">
        <f t="shared" si="3"/>
        <v>0.21428571428571427</v>
      </c>
      <c r="S10" s="46"/>
    </row>
    <row r="11" spans="1:19" ht="15.75" x14ac:dyDescent="0.25">
      <c r="A11" s="1" t="s">
        <v>96</v>
      </c>
      <c r="B11" s="1">
        <v>3</v>
      </c>
      <c r="C11" s="1">
        <v>2</v>
      </c>
      <c r="D11" s="1">
        <v>2</v>
      </c>
      <c r="E11" s="1">
        <f t="shared" si="0"/>
        <v>2</v>
      </c>
      <c r="F11" s="1">
        <v>1</v>
      </c>
      <c r="G11" s="1">
        <v>1</v>
      </c>
      <c r="H11" s="1">
        <v>0</v>
      </c>
      <c r="I11" s="1">
        <v>0</v>
      </c>
      <c r="J11" s="1">
        <v>1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2">
        <f t="shared" si="1"/>
        <v>1</v>
      </c>
      <c r="Q11" s="2">
        <f t="shared" si="2"/>
        <v>1</v>
      </c>
      <c r="R11" s="2">
        <f t="shared" si="3"/>
        <v>1.5</v>
      </c>
      <c r="S11" s="46"/>
    </row>
    <row r="12" spans="1:19" ht="15.75" x14ac:dyDescent="0.25">
      <c r="A12" s="1" t="s">
        <v>155</v>
      </c>
      <c r="B12" s="1">
        <v>5</v>
      </c>
      <c r="C12" s="1">
        <v>5</v>
      </c>
      <c r="D12" s="1">
        <v>0</v>
      </c>
      <c r="E12" s="1">
        <f t="shared" si="0"/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3</v>
      </c>
      <c r="M12" s="1">
        <v>0</v>
      </c>
      <c r="N12" s="1">
        <v>0</v>
      </c>
      <c r="O12" s="1">
        <v>0</v>
      </c>
      <c r="P12" s="2">
        <f t="shared" si="1"/>
        <v>0</v>
      </c>
      <c r="Q12" s="2">
        <f t="shared" si="2"/>
        <v>0</v>
      </c>
      <c r="R12" s="2">
        <f t="shared" si="3"/>
        <v>0</v>
      </c>
      <c r="S12" s="46"/>
    </row>
    <row r="13" spans="1:19" ht="15.75" x14ac:dyDescent="0.25">
      <c r="A13" s="1" t="s">
        <v>156</v>
      </c>
      <c r="B13" s="1">
        <v>5</v>
      </c>
      <c r="C13" s="1">
        <v>14</v>
      </c>
      <c r="D13" s="1">
        <v>4</v>
      </c>
      <c r="E13" s="1">
        <f t="shared" si="0"/>
        <v>3</v>
      </c>
      <c r="F13" s="1">
        <v>3</v>
      </c>
      <c r="G13" s="1">
        <v>0</v>
      </c>
      <c r="H13" s="1">
        <v>0</v>
      </c>
      <c r="I13" s="1">
        <v>0</v>
      </c>
      <c r="J13" s="1">
        <v>3</v>
      </c>
      <c r="K13" s="1">
        <v>0</v>
      </c>
      <c r="L13" s="1">
        <v>3</v>
      </c>
      <c r="M13" s="1">
        <v>0</v>
      </c>
      <c r="N13" s="1">
        <v>1</v>
      </c>
      <c r="O13" s="1">
        <v>0</v>
      </c>
      <c r="P13" s="2">
        <f t="shared" si="1"/>
        <v>0.21428571428571427</v>
      </c>
      <c r="Q13" s="2">
        <f t="shared" si="2"/>
        <v>0.21428571428571427</v>
      </c>
      <c r="R13" s="2">
        <f t="shared" si="3"/>
        <v>0.21428571428571427</v>
      </c>
      <c r="S13" s="46">
        <v>2</v>
      </c>
    </row>
    <row r="14" spans="1:19" ht="15.75" x14ac:dyDescent="0.25">
      <c r="A14" s="1" t="s">
        <v>157</v>
      </c>
      <c r="B14" s="1">
        <v>2</v>
      </c>
      <c r="C14" s="1">
        <v>6</v>
      </c>
      <c r="D14" s="1">
        <v>0</v>
      </c>
      <c r="E14" s="1">
        <f t="shared" si="0"/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3</v>
      </c>
      <c r="M14" s="1">
        <v>0</v>
      </c>
      <c r="N14" s="1">
        <v>0</v>
      </c>
      <c r="O14" s="1">
        <v>0</v>
      </c>
      <c r="P14" s="2">
        <f t="shared" si="1"/>
        <v>0</v>
      </c>
      <c r="Q14" s="2">
        <f t="shared" si="2"/>
        <v>0</v>
      </c>
      <c r="R14" s="2">
        <f t="shared" si="3"/>
        <v>0</v>
      </c>
      <c r="S14" s="46"/>
    </row>
    <row r="15" spans="1:19" ht="15.75" x14ac:dyDescent="0.25">
      <c r="A15" s="1" t="s">
        <v>158</v>
      </c>
      <c r="B15" s="1">
        <v>6</v>
      </c>
      <c r="C15" s="1">
        <v>16</v>
      </c>
      <c r="D15" s="1">
        <v>1</v>
      </c>
      <c r="E15" s="1">
        <f t="shared" si="0"/>
        <v>4</v>
      </c>
      <c r="F15" s="1">
        <v>4</v>
      </c>
      <c r="G15" s="1">
        <v>0</v>
      </c>
      <c r="H15" s="1">
        <v>0</v>
      </c>
      <c r="I15" s="1">
        <v>0</v>
      </c>
      <c r="J15" s="1">
        <v>1</v>
      </c>
      <c r="K15" s="1">
        <v>1</v>
      </c>
      <c r="L15" s="1">
        <v>8</v>
      </c>
      <c r="M15" s="1">
        <v>0</v>
      </c>
      <c r="N15" s="1">
        <v>0</v>
      </c>
      <c r="O15" s="1">
        <v>0</v>
      </c>
      <c r="P15" s="2">
        <f t="shared" si="1"/>
        <v>0.25</v>
      </c>
      <c r="Q15" s="2">
        <f t="shared" si="2"/>
        <v>0.29411764705882354</v>
      </c>
      <c r="R15" s="2">
        <f t="shared" si="3"/>
        <v>0.25</v>
      </c>
      <c r="S15" s="46">
        <v>1</v>
      </c>
    </row>
    <row r="16" spans="1:19" ht="15.75" x14ac:dyDescent="0.25">
      <c r="A16" s="1" t="s">
        <v>97</v>
      </c>
      <c r="B16" s="1">
        <v>1</v>
      </c>
      <c r="C16" s="1">
        <v>2</v>
      </c>
      <c r="D16" s="1">
        <v>0</v>
      </c>
      <c r="E16" s="1">
        <f t="shared" si="0"/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2</v>
      </c>
      <c r="M16" s="1">
        <v>0</v>
      </c>
      <c r="N16" s="1">
        <v>0</v>
      </c>
      <c r="O16" s="1">
        <v>0</v>
      </c>
      <c r="P16" s="2">
        <f t="shared" si="1"/>
        <v>0</v>
      </c>
      <c r="Q16" s="2">
        <f t="shared" si="2"/>
        <v>0</v>
      </c>
      <c r="R16" s="2">
        <f t="shared" si="3"/>
        <v>0</v>
      </c>
      <c r="S16" s="46"/>
    </row>
    <row r="17" spans="1:19" ht="15.75" x14ac:dyDescent="0.25">
      <c r="A17" s="1" t="s">
        <v>159</v>
      </c>
      <c r="B17" s="1">
        <v>2</v>
      </c>
      <c r="C17" s="1">
        <v>3</v>
      </c>
      <c r="D17" s="1">
        <v>0</v>
      </c>
      <c r="E17" s="1">
        <f t="shared" si="0"/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</v>
      </c>
      <c r="M17" s="1">
        <v>0</v>
      </c>
      <c r="N17" s="1">
        <v>0</v>
      </c>
      <c r="O17" s="1">
        <v>1</v>
      </c>
      <c r="P17" s="2">
        <f t="shared" si="1"/>
        <v>0</v>
      </c>
      <c r="Q17" s="2">
        <f t="shared" si="2"/>
        <v>0.25</v>
      </c>
      <c r="R17" s="2">
        <f t="shared" si="3"/>
        <v>0</v>
      </c>
      <c r="S17" s="46"/>
    </row>
    <row r="18" spans="1:19" ht="15.75" x14ac:dyDescent="0.25">
      <c r="A18" s="1" t="s">
        <v>169</v>
      </c>
      <c r="B18" s="1">
        <v>1</v>
      </c>
      <c r="C18" s="1">
        <v>3</v>
      </c>
      <c r="D18" s="1">
        <v>0</v>
      </c>
      <c r="E18" s="1">
        <f t="shared" si="0"/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</v>
      </c>
      <c r="M18" s="1">
        <v>0</v>
      </c>
      <c r="N18" s="1">
        <v>0</v>
      </c>
      <c r="O18" s="1">
        <v>0</v>
      </c>
      <c r="P18" s="2">
        <f t="shared" si="1"/>
        <v>0</v>
      </c>
      <c r="Q18" s="2">
        <f t="shared" si="2"/>
        <v>0</v>
      </c>
      <c r="R18" s="2">
        <f t="shared" si="3"/>
        <v>0</v>
      </c>
      <c r="S18" s="46"/>
    </row>
    <row r="19" spans="1:19" ht="15.75" x14ac:dyDescent="0.25">
      <c r="A19" s="1" t="s">
        <v>170</v>
      </c>
      <c r="B19" s="1">
        <v>1</v>
      </c>
      <c r="C19" s="1">
        <v>2</v>
      </c>
      <c r="D19" s="1">
        <v>0</v>
      </c>
      <c r="E19" s="1">
        <f t="shared" si="0"/>
        <v>1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1</v>
      </c>
      <c r="M19" s="1">
        <v>0</v>
      </c>
      <c r="N19" s="1">
        <v>0</v>
      </c>
      <c r="O19" s="1">
        <v>0</v>
      </c>
      <c r="P19" s="2">
        <f t="shared" si="1"/>
        <v>0.5</v>
      </c>
      <c r="Q19" s="2">
        <f t="shared" si="2"/>
        <v>0.66666666666666663</v>
      </c>
      <c r="R19" s="2">
        <f t="shared" si="3"/>
        <v>0.5</v>
      </c>
      <c r="S19" s="46"/>
    </row>
    <row r="20" spans="1:19" ht="15.75" x14ac:dyDescent="0.25">
      <c r="A20" s="1" t="s">
        <v>180</v>
      </c>
      <c r="B20" s="1">
        <v>2</v>
      </c>
      <c r="C20" s="1">
        <v>4</v>
      </c>
      <c r="D20" s="1">
        <v>0</v>
      </c>
      <c r="E20" s="1">
        <f t="shared" si="0"/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3</v>
      </c>
      <c r="M20" s="1">
        <v>0</v>
      </c>
      <c r="N20" s="1">
        <v>0</v>
      </c>
      <c r="O20" s="1">
        <v>0</v>
      </c>
      <c r="P20" s="2">
        <f t="shared" si="1"/>
        <v>0</v>
      </c>
      <c r="Q20" s="2">
        <f t="shared" si="2"/>
        <v>0</v>
      </c>
      <c r="R20" s="2">
        <f t="shared" si="3"/>
        <v>0</v>
      </c>
      <c r="S20" s="46"/>
    </row>
    <row r="21" spans="1:19" ht="15.75" x14ac:dyDescent="0.25">
      <c r="A21" s="1" t="s">
        <v>177</v>
      </c>
      <c r="B21" s="1">
        <v>1</v>
      </c>
      <c r="C21" s="1">
        <v>2</v>
      </c>
      <c r="D21" s="1">
        <v>0</v>
      </c>
      <c r="E21" s="1">
        <f t="shared" si="0"/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0</v>
      </c>
      <c r="O21" s="1">
        <v>0</v>
      </c>
      <c r="P21" s="2">
        <f t="shared" si="1"/>
        <v>0</v>
      </c>
      <c r="Q21" s="2">
        <f t="shared" si="2"/>
        <v>0</v>
      </c>
      <c r="R21" s="2">
        <f t="shared" si="3"/>
        <v>0</v>
      </c>
      <c r="S21" s="46"/>
    </row>
    <row r="22" spans="1:19" ht="15.75" x14ac:dyDescent="0.25">
      <c r="A22" s="1" t="s">
        <v>178</v>
      </c>
      <c r="B22" s="1">
        <v>1</v>
      </c>
      <c r="C22" s="1">
        <v>2</v>
      </c>
      <c r="D22" s="1">
        <v>0</v>
      </c>
      <c r="E22" s="1">
        <f t="shared" si="0"/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</v>
      </c>
      <c r="M22" s="1">
        <v>0</v>
      </c>
      <c r="N22" s="1">
        <v>0</v>
      </c>
      <c r="O22" s="1">
        <v>0</v>
      </c>
      <c r="P22" s="2">
        <f t="shared" si="1"/>
        <v>0</v>
      </c>
      <c r="Q22" s="2">
        <f t="shared" si="2"/>
        <v>0</v>
      </c>
      <c r="R22" s="2">
        <f t="shared" si="3"/>
        <v>0</v>
      </c>
      <c r="S22" s="46"/>
    </row>
    <row r="23" spans="1:19" ht="15.75" x14ac:dyDescent="0.25">
      <c r="A23" s="1" t="s">
        <v>179</v>
      </c>
      <c r="B23" s="1">
        <v>2</v>
      </c>
      <c r="C23" s="1">
        <v>2</v>
      </c>
      <c r="D23" s="1">
        <v>0</v>
      </c>
      <c r="E23" s="1">
        <f t="shared" si="0"/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</v>
      </c>
      <c r="L23" s="1">
        <v>2</v>
      </c>
      <c r="M23" s="1">
        <v>0</v>
      </c>
      <c r="N23" s="1">
        <v>0</v>
      </c>
      <c r="O23" s="1">
        <v>1</v>
      </c>
      <c r="P23" s="2">
        <f t="shared" si="1"/>
        <v>0</v>
      </c>
      <c r="Q23" s="2">
        <f t="shared" si="2"/>
        <v>0.5</v>
      </c>
      <c r="R23" s="2">
        <f t="shared" si="3"/>
        <v>0</v>
      </c>
      <c r="S23" s="46"/>
    </row>
    <row r="24" spans="1:19" ht="15.75" x14ac:dyDescent="0.25">
      <c r="A24" s="1" t="s">
        <v>186</v>
      </c>
      <c r="B24" s="1">
        <v>2</v>
      </c>
      <c r="C24" s="1">
        <v>2</v>
      </c>
      <c r="D24" s="1">
        <v>1</v>
      </c>
      <c r="E24" s="1">
        <f t="shared" si="0"/>
        <v>1</v>
      </c>
      <c r="F24" s="1">
        <v>1</v>
      </c>
      <c r="G24" s="1">
        <v>0</v>
      </c>
      <c r="H24" s="1">
        <v>0</v>
      </c>
      <c r="I24" s="1">
        <v>0</v>
      </c>
      <c r="J24" s="1">
        <v>1</v>
      </c>
      <c r="K24" s="1">
        <v>1</v>
      </c>
      <c r="L24" s="1">
        <v>0</v>
      </c>
      <c r="M24" s="1">
        <v>0</v>
      </c>
      <c r="N24" s="1">
        <v>0</v>
      </c>
      <c r="O24" s="1">
        <v>1</v>
      </c>
      <c r="P24" s="2">
        <f t="shared" si="1"/>
        <v>0.5</v>
      </c>
      <c r="Q24" s="2">
        <f t="shared" si="2"/>
        <v>0.75</v>
      </c>
      <c r="R24" s="2">
        <f t="shared" si="3"/>
        <v>0.5</v>
      </c>
      <c r="S24" s="46">
        <v>1</v>
      </c>
    </row>
    <row r="25" spans="1:19" ht="15.75" x14ac:dyDescent="0.25">
      <c r="A25" s="1" t="s">
        <v>187</v>
      </c>
      <c r="B25" s="1">
        <v>2</v>
      </c>
      <c r="C25" s="1">
        <v>4</v>
      </c>
      <c r="D25" s="1">
        <v>0</v>
      </c>
      <c r="E25" s="1">
        <f t="shared" si="0"/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1</v>
      </c>
      <c r="M25" s="1">
        <v>0</v>
      </c>
      <c r="N25" s="1">
        <v>0</v>
      </c>
      <c r="O25" s="1">
        <v>0</v>
      </c>
      <c r="P25" s="2">
        <f t="shared" si="1"/>
        <v>0</v>
      </c>
      <c r="Q25" s="2">
        <f t="shared" si="2"/>
        <v>0.2</v>
      </c>
      <c r="R25" s="2">
        <f t="shared" si="3"/>
        <v>0</v>
      </c>
      <c r="S25" s="46"/>
    </row>
    <row r="26" spans="1:19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2"/>
    </row>
    <row r="27" spans="1:19" ht="15.75" x14ac:dyDescent="0.25">
      <c r="A27" s="1" t="s">
        <v>23</v>
      </c>
      <c r="B27" s="1">
        <v>6</v>
      </c>
      <c r="C27" s="1">
        <f>SUM(C5:C26)</f>
        <v>139</v>
      </c>
      <c r="D27" s="1">
        <f>SUM(D5:D26)</f>
        <v>22</v>
      </c>
      <c r="E27" s="1">
        <f>F27+G27+H27+I27</f>
        <v>28</v>
      </c>
      <c r="F27" s="1">
        <f t="shared" ref="F27:O27" si="4">SUM(F5:F26)</f>
        <v>22</v>
      </c>
      <c r="G27" s="1">
        <f t="shared" si="4"/>
        <v>3</v>
      </c>
      <c r="H27" s="1">
        <f t="shared" si="4"/>
        <v>1</v>
      </c>
      <c r="I27" s="1">
        <f t="shared" si="4"/>
        <v>2</v>
      </c>
      <c r="J27" s="1">
        <f t="shared" si="4"/>
        <v>17</v>
      </c>
      <c r="K27" s="1">
        <f t="shared" si="4"/>
        <v>12</v>
      </c>
      <c r="L27" s="1">
        <f t="shared" si="4"/>
        <v>56</v>
      </c>
      <c r="M27" s="1">
        <f t="shared" si="4"/>
        <v>0</v>
      </c>
      <c r="N27" s="1">
        <f t="shared" si="4"/>
        <v>1</v>
      </c>
      <c r="O27" s="1">
        <f t="shared" si="4"/>
        <v>4</v>
      </c>
      <c r="P27" s="2">
        <f>E27/C27</f>
        <v>0.20143884892086331</v>
      </c>
      <c r="Q27" s="2">
        <f>(E27+K27+O27)/(C27+K27+O27+M27)</f>
        <v>0.28387096774193549</v>
      </c>
      <c r="R27" s="2">
        <f>(F27+2*G27+3*H27+4*I27)/C27</f>
        <v>0.2805755395683453</v>
      </c>
      <c r="S27" s="46">
        <f>SUM(S5:S26)</f>
        <v>6</v>
      </c>
    </row>
    <row r="28" spans="1:19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x14ac:dyDescent="0.25">
      <c r="A29" s="1" t="s">
        <v>24</v>
      </c>
      <c r="B29" s="1" t="s">
        <v>2</v>
      </c>
      <c r="C29" s="1" t="s">
        <v>162</v>
      </c>
      <c r="D29" s="1" t="s">
        <v>43</v>
      </c>
      <c r="E29" s="1" t="s">
        <v>44</v>
      </c>
      <c r="F29" s="1" t="s">
        <v>29</v>
      </c>
      <c r="G29" s="1" t="s">
        <v>30</v>
      </c>
      <c r="H29" s="1" t="s">
        <v>31</v>
      </c>
      <c r="I29" s="1" t="s">
        <v>12</v>
      </c>
      <c r="J29" s="1" t="s">
        <v>56</v>
      </c>
      <c r="K29" s="1" t="s">
        <v>32</v>
      </c>
      <c r="L29" s="1" t="s">
        <v>163</v>
      </c>
      <c r="M29" s="1" t="s">
        <v>34</v>
      </c>
      <c r="N29" s="1"/>
      <c r="O29" s="1"/>
      <c r="P29" s="1"/>
      <c r="Q29" s="1"/>
      <c r="R29" s="1"/>
      <c r="S29" s="1"/>
    </row>
    <row r="30" spans="1:19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x14ac:dyDescent="0.25">
      <c r="A31" s="1" t="s">
        <v>160</v>
      </c>
      <c r="B31" s="1">
        <v>6</v>
      </c>
      <c r="C31" s="1">
        <v>30</v>
      </c>
      <c r="D31" s="1">
        <v>1</v>
      </c>
      <c r="E31" s="1">
        <v>4</v>
      </c>
      <c r="F31" s="1">
        <v>53</v>
      </c>
      <c r="G31" s="1">
        <v>146</v>
      </c>
      <c r="H31" s="2">
        <f>F31/G31</f>
        <v>0.36301369863013699</v>
      </c>
      <c r="I31" s="1">
        <v>21</v>
      </c>
      <c r="J31" s="1">
        <v>5</v>
      </c>
      <c r="K31" s="7">
        <v>25</v>
      </c>
      <c r="L31" s="4">
        <f>K31/(C31/7)</f>
        <v>5.8333333333333339</v>
      </c>
      <c r="M31" s="4">
        <f>(F31+J31)/C31</f>
        <v>1.9333333333333333</v>
      </c>
      <c r="N31" s="1"/>
      <c r="O31" s="1"/>
      <c r="P31" s="1"/>
      <c r="Q31" s="1"/>
      <c r="R31" s="1"/>
      <c r="S31" s="1"/>
    </row>
    <row r="32" spans="1:19" ht="15.75" x14ac:dyDescent="0.25">
      <c r="A32" s="1" t="s">
        <v>42</v>
      </c>
      <c r="B32" s="1">
        <v>3</v>
      </c>
      <c r="C32" s="1">
        <v>4</v>
      </c>
      <c r="D32" s="1">
        <v>0</v>
      </c>
      <c r="E32" s="1">
        <v>1</v>
      </c>
      <c r="F32" s="1">
        <v>12</v>
      </c>
      <c r="G32" s="1">
        <v>22</v>
      </c>
      <c r="H32" s="2">
        <f>F32/G32</f>
        <v>0.54545454545454541</v>
      </c>
      <c r="I32" s="1">
        <v>1</v>
      </c>
      <c r="J32" s="1">
        <v>2</v>
      </c>
      <c r="K32" s="7">
        <v>3</v>
      </c>
      <c r="L32" s="4">
        <f>K32/(C32/7)</f>
        <v>5.25</v>
      </c>
      <c r="M32" s="4">
        <f>(F32+J32)/C32</f>
        <v>3.5</v>
      </c>
      <c r="N32" s="1"/>
      <c r="O32" s="1"/>
      <c r="P32" s="1"/>
      <c r="Q32" s="1"/>
      <c r="R32" s="1"/>
      <c r="S32" s="1"/>
    </row>
    <row r="33" spans="1:19" ht="15.75" x14ac:dyDescent="0.25">
      <c r="A33" s="1" t="s">
        <v>187</v>
      </c>
      <c r="B33" s="1">
        <v>1</v>
      </c>
      <c r="C33" s="1">
        <v>1</v>
      </c>
      <c r="D33" s="1">
        <v>0</v>
      </c>
      <c r="E33" s="1">
        <v>0</v>
      </c>
      <c r="F33" s="1">
        <v>0</v>
      </c>
      <c r="G33" s="1">
        <v>4</v>
      </c>
      <c r="H33" s="2">
        <f>F33/G33</f>
        <v>0</v>
      </c>
      <c r="I33" s="1">
        <v>1</v>
      </c>
      <c r="J33" s="1">
        <v>0</v>
      </c>
      <c r="K33" s="7">
        <v>0</v>
      </c>
      <c r="L33" s="4">
        <f>K33/(C33/7)</f>
        <v>0</v>
      </c>
      <c r="M33" s="4">
        <f>(F33+J33)/C33</f>
        <v>0</v>
      </c>
      <c r="N33" s="1"/>
      <c r="O33" s="1"/>
      <c r="P33" s="1"/>
      <c r="Q33" s="1"/>
      <c r="R33" s="1"/>
      <c r="S33" s="1"/>
    </row>
    <row r="34" spans="1:19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  <c r="K34" s="4"/>
      <c r="L34" s="4"/>
      <c r="M34" s="4"/>
      <c r="N34" s="1"/>
      <c r="O34" s="1"/>
      <c r="P34" s="1"/>
      <c r="Q34" s="1"/>
      <c r="R34" s="1"/>
      <c r="S34" s="1"/>
    </row>
    <row r="35" spans="1:19" ht="15.75" x14ac:dyDescent="0.25">
      <c r="A35" s="1" t="s">
        <v>23</v>
      </c>
      <c r="B35" s="1">
        <v>6</v>
      </c>
      <c r="C35" s="1">
        <f>SUM(C31:C34)</f>
        <v>35</v>
      </c>
      <c r="D35" s="1">
        <f>SUM(D31:D34)</f>
        <v>1</v>
      </c>
      <c r="E35" s="1">
        <f>SUM(E31:E34)</f>
        <v>5</v>
      </c>
      <c r="F35" s="1">
        <f>SUM(F31:F34)</f>
        <v>65</v>
      </c>
      <c r="G35" s="1">
        <f>SUM(G31:G34)</f>
        <v>172</v>
      </c>
      <c r="H35" s="2">
        <f>F35/G35</f>
        <v>0.37790697674418605</v>
      </c>
      <c r="I35" s="1">
        <f>SUM(I31:I34)</f>
        <v>23</v>
      </c>
      <c r="J35" s="1">
        <f>SUM(J31:J34)</f>
        <v>7</v>
      </c>
      <c r="K35" s="7">
        <f>SUM(K31:K34)</f>
        <v>28</v>
      </c>
      <c r="L35" s="4">
        <f>K35/(C35/7)</f>
        <v>5.6</v>
      </c>
      <c r="M35" s="4">
        <f t="shared" ref="M35" si="5">(F35+J35)/C35</f>
        <v>2.0571428571428569</v>
      </c>
      <c r="N35" s="1"/>
      <c r="O35" s="1"/>
      <c r="P35" s="1"/>
      <c r="Q35" s="1"/>
      <c r="R35" s="1"/>
      <c r="S35" s="1"/>
    </row>
    <row r="41" spans="1:19" ht="14.25" customHeight="1" x14ac:dyDescent="0.25"/>
  </sheetData>
  <mergeCells count="1">
    <mergeCell ref="B1:F1"/>
  </mergeCells>
  <pageMargins left="0.25" right="0.25" top="0.25" bottom="0.2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Schedule and Results</vt:lpstr>
      <vt:lpstr>Team Standings</vt:lpstr>
      <vt:lpstr>Team Stats</vt:lpstr>
      <vt:lpstr>League Leaders</vt:lpstr>
      <vt:lpstr>Garson Hounds</vt:lpstr>
      <vt:lpstr>First Nation Seminoles</vt:lpstr>
      <vt:lpstr>Sudbury North Stars</vt:lpstr>
      <vt:lpstr>Doghouse</vt:lpstr>
      <vt:lpstr>'Schedule and Results'!_GoBack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John</cp:lastModifiedBy>
  <cp:lastPrinted>2012-06-11T20:48:44Z</cp:lastPrinted>
  <dcterms:created xsi:type="dcterms:W3CDTF">2011-05-26T19:32:15Z</dcterms:created>
  <dcterms:modified xsi:type="dcterms:W3CDTF">2012-06-15T05:17:52Z</dcterms:modified>
</cp:coreProperties>
</file>